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Ефремов Е.С\Документы Ефремов\Присоеденения\Свободная мощность\"/>
    </mc:Choice>
  </mc:AlternateContent>
  <bookViews>
    <workbookView xWindow="120" yWindow="300" windowWidth="9720" windowHeight="7140" tabRatio="935" firstSheet="1" activeTab="1"/>
  </bookViews>
  <sheets>
    <sheet name="Оглавление" sheetId="18" state="veryHidden" r:id="rId1"/>
    <sheet name="Мощность" sheetId="11" r:id="rId2"/>
    <sheet name="Данные по ТП" sheetId="15" state="veryHidden" r:id="rId3"/>
    <sheet name="Бух. учет" sheetId="17" state="veryHidden" r:id="rId4"/>
    <sheet name="ТП-1-11" sheetId="1" state="veryHidden" r:id="rId5"/>
    <sheet name="ТП-12 -20" sheetId="2" state="veryHidden" r:id="rId6"/>
    <sheet name="ТП-21-30 " sheetId="4" state="veryHidden" r:id="rId7"/>
    <sheet name="ТП-31-39" sheetId="3" state="veryHidden" r:id="rId8"/>
    <sheet name="ТП-41-49 " sheetId="6" state="veryHidden" r:id="rId9"/>
    <sheet name="ТП-50-59 " sheetId="7" state="veryHidden" r:id="rId10"/>
    <sheet name="ТП-60-66 " sheetId="8" state="veryHidden" r:id="rId11"/>
    <sheet name="ТП-70-83" sheetId="5" state="veryHidden" r:id="rId12"/>
    <sheet name="ТП-90-100" sheetId="9" state="veryHidden" r:id="rId13"/>
    <sheet name="ТП-101-110" sheetId="10" state="veryHidden" r:id="rId14"/>
    <sheet name="ЦРП-1" sheetId="12" state="veryHidden" r:id="rId15"/>
    <sheet name="КТПн-1-29" sheetId="13" state="veryHidden" r:id="rId16"/>
    <sheet name="КТПн-37-133 " sheetId="14" state="veryHidden" r:id="rId17"/>
    <sheet name="Лог" sheetId="19" state="veryHidden" r:id="rId18"/>
  </sheets>
  <definedNames>
    <definedName name="_xlnm.Print_Area" localSheetId="1">Мощность!$A$1:$R$116</definedName>
  </definedNames>
  <calcPr calcId="152511"/>
</workbook>
</file>

<file path=xl/calcChain.xml><?xml version="1.0" encoding="utf-8"?>
<calcChain xmlns="http://schemas.openxmlformats.org/spreadsheetml/2006/main">
  <c r="N111" i="11" l="1"/>
  <c r="N112" i="11"/>
  <c r="N113" i="11"/>
  <c r="N114" i="11"/>
  <c r="K116" i="11"/>
  <c r="F111" i="11"/>
  <c r="F112" i="11"/>
  <c r="F113" i="11"/>
  <c r="F114" i="11"/>
  <c r="C116" i="1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F215" i="10"/>
  <c r="G215" i="10"/>
  <c r="H215" i="10"/>
  <c r="H237" i="10" s="1"/>
  <c r="I215" i="10"/>
  <c r="F216" i="10"/>
  <c r="G216" i="10"/>
  <c r="H216" i="10"/>
  <c r="F162" i="5"/>
  <c r="G162" i="5"/>
  <c r="H162" i="5"/>
  <c r="I162" i="5"/>
  <c r="F72" i="8"/>
  <c r="I183" i="6"/>
  <c r="H183" i="6"/>
  <c r="G183" i="6"/>
  <c r="G184" i="6" s="1"/>
  <c r="F183" i="6"/>
  <c r="F14" i="14"/>
  <c r="F15" i="14" s="1"/>
  <c r="F35" i="14"/>
  <c r="F36" i="14" s="1"/>
  <c r="F74" i="14"/>
  <c r="F75" i="14" s="1"/>
  <c r="F85" i="14"/>
  <c r="F95" i="14"/>
  <c r="F104" i="14"/>
  <c r="F105" i="14" s="1"/>
  <c r="F135" i="14"/>
  <c r="F136" i="14" s="1"/>
  <c r="I6" i="14"/>
  <c r="I18" i="14"/>
  <c r="I28" i="14"/>
  <c r="I39" i="14"/>
  <c r="I48" i="14"/>
  <c r="I58" i="14"/>
  <c r="I68" i="14"/>
  <c r="I78" i="14"/>
  <c r="I88" i="14"/>
  <c r="I98" i="14"/>
  <c r="I108" i="14"/>
  <c r="I114" i="14" s="1"/>
  <c r="I118" i="14"/>
  <c r="I128" i="14"/>
  <c r="I148" i="13"/>
  <c r="I137" i="13"/>
  <c r="I126" i="13"/>
  <c r="I115" i="13"/>
  <c r="I104" i="13"/>
  <c r="I93" i="13"/>
  <c r="I82" i="13"/>
  <c r="I71" i="13"/>
  <c r="I60" i="13"/>
  <c r="I50" i="13"/>
  <c r="I39" i="13"/>
  <c r="I28" i="13"/>
  <c r="I17" i="13"/>
  <c r="I6" i="13"/>
  <c r="I21" i="12"/>
  <c r="I6" i="12"/>
  <c r="I219" i="10"/>
  <c r="I199" i="10"/>
  <c r="I179" i="10"/>
  <c r="I160" i="10"/>
  <c r="I134" i="10"/>
  <c r="I114" i="10"/>
  <c r="I98" i="10"/>
  <c r="I83" i="10"/>
  <c r="I68" i="10"/>
  <c r="I54" i="10"/>
  <c r="I37" i="10"/>
  <c r="I22" i="10"/>
  <c r="I6" i="10"/>
  <c r="I356" i="9"/>
  <c r="I342" i="9"/>
  <c r="I330" i="9"/>
  <c r="I311" i="9"/>
  <c r="I291" i="9"/>
  <c r="I274" i="9"/>
  <c r="I258" i="9"/>
  <c r="I243" i="9"/>
  <c r="I227" i="9"/>
  <c r="I212" i="9"/>
  <c r="I201" i="9"/>
  <c r="I189" i="9"/>
  <c r="I171" i="9"/>
  <c r="I152" i="9"/>
  <c r="I132" i="9"/>
  <c r="I113" i="9"/>
  <c r="I97" i="9"/>
  <c r="I82" i="9"/>
  <c r="I66" i="9"/>
  <c r="I47" i="9"/>
  <c r="I27" i="9"/>
  <c r="I6" i="9"/>
  <c r="I387" i="5"/>
  <c r="I368" i="5"/>
  <c r="I353" i="5"/>
  <c r="I338" i="5"/>
  <c r="I326" i="5"/>
  <c r="I315" i="5"/>
  <c r="I303" i="5"/>
  <c r="I291" i="5"/>
  <c r="I279" i="5"/>
  <c r="I264" i="5"/>
  <c r="I249" i="5"/>
  <c r="I235" i="5"/>
  <c r="I221" i="5"/>
  <c r="I207" i="5"/>
  <c r="I194" i="5"/>
  <c r="I183" i="5"/>
  <c r="I166" i="5"/>
  <c r="I151" i="5"/>
  <c r="I135" i="5"/>
  <c r="I120" i="5"/>
  <c r="I104" i="5"/>
  <c r="I89" i="5"/>
  <c r="I71" i="5"/>
  <c r="I54" i="5"/>
  <c r="I40" i="5"/>
  <c r="I25" i="5"/>
  <c r="I6" i="5"/>
  <c r="I21" i="5"/>
  <c r="H21" i="5"/>
  <c r="H22" i="5" s="1"/>
  <c r="G21" i="5"/>
  <c r="G22" i="5" s="1"/>
  <c r="F21" i="5"/>
  <c r="F22" i="5" s="1"/>
  <c r="F23" i="5" s="1"/>
  <c r="I116" i="8"/>
  <c r="I106" i="8"/>
  <c r="I96" i="8"/>
  <c r="I88" i="8"/>
  <c r="I59" i="8"/>
  <c r="I76" i="8"/>
  <c r="I48" i="8"/>
  <c r="I38" i="8"/>
  <c r="I22" i="8"/>
  <c r="I6" i="8"/>
  <c r="I228" i="7"/>
  <c r="I213" i="7"/>
  <c r="I199" i="7"/>
  <c r="I180" i="7"/>
  <c r="I163" i="7"/>
  <c r="I147" i="7"/>
  <c r="I132" i="7"/>
  <c r="I116" i="7"/>
  <c r="I101" i="7"/>
  <c r="I85" i="7"/>
  <c r="I69" i="7"/>
  <c r="I51" i="7"/>
  <c r="I34" i="7"/>
  <c r="I19" i="7"/>
  <c r="I6" i="7"/>
  <c r="I96" i="7"/>
  <c r="H96" i="7"/>
  <c r="G96" i="7"/>
  <c r="G97" i="7" s="1"/>
  <c r="F96" i="7"/>
  <c r="I81" i="7"/>
  <c r="H81" i="7"/>
  <c r="G81" i="7"/>
  <c r="G82" i="7" s="1"/>
  <c r="F81" i="7"/>
  <c r="F82" i="7" s="1"/>
  <c r="F83" i="7" s="1"/>
  <c r="I47" i="7"/>
  <c r="I67" i="7" s="1"/>
  <c r="H47" i="7"/>
  <c r="G47" i="7"/>
  <c r="G48" i="7" s="1"/>
  <c r="F47" i="7"/>
  <c r="I143" i="7"/>
  <c r="F143" i="7"/>
  <c r="G143" i="7"/>
  <c r="G144" i="7" s="1"/>
  <c r="H143" i="7"/>
  <c r="F112" i="7"/>
  <c r="F130" i="7" s="1"/>
  <c r="I112" i="7"/>
  <c r="H112" i="7"/>
  <c r="H113" i="7" s="1"/>
  <c r="G112" i="7"/>
  <c r="I286" i="6"/>
  <c r="I266" i="6"/>
  <c r="I249" i="6"/>
  <c r="I233" i="6"/>
  <c r="I217" i="6"/>
  <c r="I203" i="6"/>
  <c r="I187" i="6"/>
  <c r="I171" i="6"/>
  <c r="I154" i="6"/>
  <c r="I138" i="6"/>
  <c r="I121" i="6"/>
  <c r="I105" i="6"/>
  <c r="I88" i="6"/>
  <c r="I72" i="6"/>
  <c r="I54" i="6"/>
  <c r="I36" i="6"/>
  <c r="I20" i="6"/>
  <c r="I6" i="6"/>
  <c r="I242" i="3"/>
  <c r="I232" i="3"/>
  <c r="I215" i="3"/>
  <c r="I201" i="3"/>
  <c r="I188" i="3"/>
  <c r="I175" i="3"/>
  <c r="I159" i="3"/>
  <c r="I145" i="3"/>
  <c r="I127" i="3"/>
  <c r="I113" i="3"/>
  <c r="I98" i="3"/>
  <c r="I84" i="3"/>
  <c r="I72" i="3"/>
  <c r="I62" i="3"/>
  <c r="I47" i="3"/>
  <c r="I36" i="3"/>
  <c r="I20" i="3"/>
  <c r="I7" i="3"/>
  <c r="I252" i="4"/>
  <c r="I233" i="4"/>
  <c r="I218" i="4"/>
  <c r="I204" i="4"/>
  <c r="I192" i="4"/>
  <c r="I176" i="4"/>
  <c r="I165" i="4"/>
  <c r="I149" i="4"/>
  <c r="I135" i="4"/>
  <c r="I119" i="4"/>
  <c r="I104" i="4"/>
  <c r="I92" i="4"/>
  <c r="I81" i="4"/>
  <c r="I68" i="4"/>
  <c r="I54" i="4"/>
  <c r="I42" i="4"/>
  <c r="I31" i="4"/>
  <c r="I19" i="4"/>
  <c r="I6" i="4"/>
  <c r="G105" i="14"/>
  <c r="H95" i="14"/>
  <c r="G95" i="14"/>
  <c r="H85" i="14"/>
  <c r="G85" i="14"/>
  <c r="H145" i="13"/>
  <c r="G145" i="13"/>
  <c r="F145" i="13"/>
  <c r="H57" i="13"/>
  <c r="G57" i="13"/>
  <c r="F57" i="13"/>
  <c r="F58" i="13" s="1"/>
  <c r="H14" i="13"/>
  <c r="G14" i="13"/>
  <c r="F14" i="13"/>
  <c r="G50" i="5"/>
  <c r="H114" i="8"/>
  <c r="G114" i="8"/>
  <c r="F114" i="8"/>
  <c r="F115" i="8" s="1"/>
  <c r="H124" i="8"/>
  <c r="G124" i="8"/>
  <c r="F124" i="8"/>
  <c r="F125" i="8" s="1"/>
  <c r="F261" i="6"/>
  <c r="F262" i="6" s="1"/>
  <c r="G261" i="6"/>
  <c r="G262" i="6" s="1"/>
  <c r="H261" i="6"/>
  <c r="H262" i="6" s="1"/>
  <c r="I261" i="6"/>
  <c r="H245" i="4"/>
  <c r="G245" i="4"/>
  <c r="F245" i="4"/>
  <c r="F246" i="4" s="1"/>
  <c r="H230" i="4"/>
  <c r="G230" i="4"/>
  <c r="F230" i="4"/>
  <c r="H214" i="4"/>
  <c r="G214" i="4"/>
  <c r="F214" i="4"/>
  <c r="F215" i="4" s="1"/>
  <c r="H201" i="4"/>
  <c r="G201" i="4"/>
  <c r="F201" i="4"/>
  <c r="H188" i="4"/>
  <c r="G188" i="4"/>
  <c r="F188" i="4"/>
  <c r="F189" i="4" s="1"/>
  <c r="H173" i="4"/>
  <c r="G173" i="4"/>
  <c r="F173" i="4"/>
  <c r="H161" i="4"/>
  <c r="G161" i="4"/>
  <c r="F161" i="4"/>
  <c r="F162" i="4" s="1"/>
  <c r="H146" i="4"/>
  <c r="G146" i="4"/>
  <c r="F146" i="4"/>
  <c r="F26" i="4"/>
  <c r="F27" i="4" s="1"/>
  <c r="G26" i="4"/>
  <c r="G27" i="4" s="1"/>
  <c r="H26" i="4"/>
  <c r="H27" i="4" s="1"/>
  <c r="I26" i="4"/>
  <c r="I229" i="2"/>
  <c r="I216" i="2"/>
  <c r="I199" i="2"/>
  <c r="I184" i="2"/>
  <c r="I168" i="2"/>
  <c r="I153" i="2"/>
  <c r="I140" i="2"/>
  <c r="I130" i="2"/>
  <c r="I72" i="2"/>
  <c r="I113" i="2"/>
  <c r="I86" i="2"/>
  <c r="I56" i="2"/>
  <c r="I41" i="2"/>
  <c r="I288" i="1"/>
  <c r="I273" i="1"/>
  <c r="I258" i="1"/>
  <c r="I246" i="1"/>
  <c r="I232" i="1"/>
  <c r="I219" i="1"/>
  <c r="I203" i="1"/>
  <c r="I187" i="1"/>
  <c r="I173" i="1"/>
  <c r="I158" i="1"/>
  <c r="I142" i="1"/>
  <c r="I129" i="1"/>
  <c r="I112" i="1"/>
  <c r="I97" i="1"/>
  <c r="I83" i="1"/>
  <c r="I69" i="1"/>
  <c r="I52" i="1"/>
  <c r="I37" i="1"/>
  <c r="I21" i="1"/>
  <c r="I6" i="2"/>
  <c r="I25" i="2"/>
  <c r="I98" i="2"/>
  <c r="I6" i="1"/>
  <c r="Q72" i="11"/>
  <c r="F155" i="13"/>
  <c r="F156" i="13" s="1"/>
  <c r="G155" i="13"/>
  <c r="G156" i="13" s="1"/>
  <c r="H155" i="13"/>
  <c r="H156" i="13" s="1"/>
  <c r="I27" i="12"/>
  <c r="I33" i="12" s="1"/>
  <c r="G27" i="12"/>
  <c r="G28" i="12" s="1"/>
  <c r="H27" i="12"/>
  <c r="F27" i="12"/>
  <c r="F28" i="12" s="1"/>
  <c r="I135" i="14"/>
  <c r="H135" i="14"/>
  <c r="H136" i="14" s="1"/>
  <c r="G135" i="14"/>
  <c r="G136" i="14" s="1"/>
  <c r="I124" i="14"/>
  <c r="H124" i="14"/>
  <c r="H125" i="14" s="1"/>
  <c r="G124" i="14"/>
  <c r="G125" i="14" s="1"/>
  <c r="H114" i="14"/>
  <c r="H115" i="14" s="1"/>
  <c r="G114" i="14"/>
  <c r="G115" i="14" s="1"/>
  <c r="H104" i="14"/>
  <c r="H105" i="14" s="1"/>
  <c r="I74" i="14"/>
  <c r="H74" i="14"/>
  <c r="H75" i="14" s="1"/>
  <c r="G74" i="14"/>
  <c r="G75" i="14" s="1"/>
  <c r="I64" i="14"/>
  <c r="H64" i="14"/>
  <c r="H65" i="14" s="1"/>
  <c r="G64" i="14"/>
  <c r="G65" i="14" s="1"/>
  <c r="I54" i="14"/>
  <c r="H54" i="14"/>
  <c r="H55" i="14" s="1"/>
  <c r="G54" i="14"/>
  <c r="G55" i="14" s="1"/>
  <c r="I44" i="14"/>
  <c r="H44" i="14"/>
  <c r="H45" i="14" s="1"/>
  <c r="G44" i="14"/>
  <c r="G45" i="14" s="1"/>
  <c r="I35" i="14"/>
  <c r="H35" i="14"/>
  <c r="H36" i="14" s="1"/>
  <c r="G35" i="14"/>
  <c r="G36" i="14" s="1"/>
  <c r="I24" i="14"/>
  <c r="H24" i="14"/>
  <c r="H25" i="14" s="1"/>
  <c r="G24" i="14"/>
  <c r="G25" i="14" s="1"/>
  <c r="I14" i="14"/>
  <c r="H14" i="14"/>
  <c r="H15" i="14" s="1"/>
  <c r="G14" i="14"/>
  <c r="G15" i="14" s="1"/>
  <c r="I133" i="13"/>
  <c r="H133" i="13"/>
  <c r="H134" i="13" s="1"/>
  <c r="G133" i="13"/>
  <c r="G134" i="13" s="1"/>
  <c r="F133" i="13"/>
  <c r="F134" i="13" s="1"/>
  <c r="F135" i="13" s="1"/>
  <c r="I122" i="13"/>
  <c r="H122" i="13"/>
  <c r="H123" i="13" s="1"/>
  <c r="G122" i="13"/>
  <c r="G123" i="13" s="1"/>
  <c r="F122" i="13"/>
  <c r="F123" i="13" s="1"/>
  <c r="F124" i="13" s="1"/>
  <c r="I111" i="13"/>
  <c r="H111" i="13"/>
  <c r="H112" i="13" s="1"/>
  <c r="G111" i="13"/>
  <c r="G112" i="13" s="1"/>
  <c r="F111" i="13"/>
  <c r="F112" i="13" s="1"/>
  <c r="F113" i="13" s="1"/>
  <c r="I100" i="13"/>
  <c r="H100" i="13"/>
  <c r="H101" i="13" s="1"/>
  <c r="G100" i="13"/>
  <c r="G101" i="13" s="1"/>
  <c r="F100" i="13"/>
  <c r="F101" i="13" s="1"/>
  <c r="F102" i="13" s="1"/>
  <c r="I89" i="13"/>
  <c r="H89" i="13"/>
  <c r="H90" i="13" s="1"/>
  <c r="G89" i="13"/>
  <c r="G90" i="13" s="1"/>
  <c r="F89" i="13"/>
  <c r="F90" i="13" s="1"/>
  <c r="F91" i="13" s="1"/>
  <c r="I78" i="13"/>
  <c r="H78" i="13"/>
  <c r="H79" i="13" s="1"/>
  <c r="G78" i="13"/>
  <c r="G79" i="13" s="1"/>
  <c r="F78" i="13"/>
  <c r="F79" i="13" s="1"/>
  <c r="F80" i="13" s="1"/>
  <c r="I67" i="13"/>
  <c r="H67" i="13"/>
  <c r="H68" i="13" s="1"/>
  <c r="G67" i="13"/>
  <c r="G68" i="13" s="1"/>
  <c r="F67" i="13"/>
  <c r="F68" i="13" s="1"/>
  <c r="F69" i="13" s="1"/>
  <c r="I46" i="13"/>
  <c r="H46" i="13"/>
  <c r="H47" i="13" s="1"/>
  <c r="G46" i="13"/>
  <c r="G47" i="13" s="1"/>
  <c r="F46" i="13"/>
  <c r="F47" i="13" s="1"/>
  <c r="F48" i="13" s="1"/>
  <c r="I35" i="13"/>
  <c r="H35" i="13"/>
  <c r="H36" i="13" s="1"/>
  <c r="G35" i="13"/>
  <c r="G36" i="13" s="1"/>
  <c r="F35" i="13"/>
  <c r="F36" i="13" s="1"/>
  <c r="F37" i="13" s="1"/>
  <c r="I24" i="13"/>
  <c r="H24" i="13"/>
  <c r="H25" i="13" s="1"/>
  <c r="G24" i="13"/>
  <c r="G25" i="13" s="1"/>
  <c r="F24" i="13"/>
  <c r="F25" i="13" s="1"/>
  <c r="F26" i="13" s="1"/>
  <c r="I17" i="12"/>
  <c r="H17" i="12"/>
  <c r="H18" i="12" s="1"/>
  <c r="G17" i="12"/>
  <c r="G18" i="12" s="1"/>
  <c r="F17" i="12"/>
  <c r="F18" i="12" s="1"/>
  <c r="F19" i="12" s="1"/>
  <c r="I17" i="10"/>
  <c r="H17" i="10"/>
  <c r="H18" i="10" s="1"/>
  <c r="G17" i="10"/>
  <c r="G18" i="10" s="1"/>
  <c r="F17" i="10"/>
  <c r="F18" i="10" s="1"/>
  <c r="F19" i="10" s="1"/>
  <c r="H199" i="5"/>
  <c r="G199" i="5"/>
  <c r="F199" i="5"/>
  <c r="G17" i="1"/>
  <c r="G18" i="1" s="1"/>
  <c r="H17" i="1"/>
  <c r="H18" i="1" s="1"/>
  <c r="I17" i="1"/>
  <c r="F74" i="11"/>
  <c r="Q74" i="11" s="1"/>
  <c r="F73" i="11"/>
  <c r="Q73" i="11" s="1"/>
  <c r="F70" i="11"/>
  <c r="Q70" i="11" s="1"/>
  <c r="F69" i="11"/>
  <c r="Q69" i="11" s="1"/>
  <c r="F36" i="11"/>
  <c r="Q36" i="11" s="1"/>
  <c r="H36" i="5"/>
  <c r="H37" i="5" s="1"/>
  <c r="H263" i="4"/>
  <c r="H264" i="4" s="1"/>
  <c r="F21" i="2"/>
  <c r="F22" i="2" s="1"/>
  <c r="F127" i="7"/>
  <c r="F128" i="7" s="1"/>
  <c r="G127" i="7"/>
  <c r="G128" i="7" s="1"/>
  <c r="H127" i="7"/>
  <c r="H128" i="7" s="1"/>
  <c r="I127" i="7"/>
  <c r="G113" i="7"/>
  <c r="I130" i="7"/>
  <c r="F234" i="10"/>
  <c r="F235" i="10" s="1"/>
  <c r="G234" i="10"/>
  <c r="G235" i="10" s="1"/>
  <c r="H234" i="10"/>
  <c r="H235" i="10" s="1"/>
  <c r="I234" i="10"/>
  <c r="F194" i="10"/>
  <c r="F195" i="10" s="1"/>
  <c r="G194" i="10"/>
  <c r="G195" i="10" s="1"/>
  <c r="H194" i="10"/>
  <c r="H195" i="10" s="1"/>
  <c r="I194" i="10"/>
  <c r="F175" i="10"/>
  <c r="F176" i="10" s="1"/>
  <c r="G175" i="10"/>
  <c r="G176" i="10" s="1"/>
  <c r="H175" i="10"/>
  <c r="H176" i="10" s="1"/>
  <c r="I175" i="10"/>
  <c r="F155" i="10"/>
  <c r="F156" i="10" s="1"/>
  <c r="G155" i="10"/>
  <c r="G156" i="10" s="1"/>
  <c r="H155" i="10"/>
  <c r="H156" i="10" s="1"/>
  <c r="I155" i="10"/>
  <c r="F130" i="10"/>
  <c r="F158" i="10" s="1"/>
  <c r="G130" i="10"/>
  <c r="G131" i="10" s="1"/>
  <c r="H130" i="10"/>
  <c r="H131" i="10" s="1"/>
  <c r="I130" i="10"/>
  <c r="I158" i="10" s="1"/>
  <c r="F109" i="10"/>
  <c r="F110" i="10" s="1"/>
  <c r="G109" i="10"/>
  <c r="G110" i="10" s="1"/>
  <c r="H109" i="10"/>
  <c r="H110" i="10" s="1"/>
  <c r="I109" i="10"/>
  <c r="F94" i="10"/>
  <c r="F95" i="10" s="1"/>
  <c r="G94" i="10"/>
  <c r="G95" i="10" s="1"/>
  <c r="H94" i="10"/>
  <c r="H95" i="10" s="1"/>
  <c r="I94" i="10"/>
  <c r="F78" i="10"/>
  <c r="F79" i="10" s="1"/>
  <c r="G78" i="10"/>
  <c r="G79" i="10" s="1"/>
  <c r="H78" i="10"/>
  <c r="H79" i="10" s="1"/>
  <c r="I78" i="10"/>
  <c r="F64" i="10"/>
  <c r="F65" i="10" s="1"/>
  <c r="G64" i="10"/>
  <c r="G65" i="10" s="1"/>
  <c r="H64" i="10"/>
  <c r="H65" i="10" s="1"/>
  <c r="I64" i="10"/>
  <c r="F48" i="10"/>
  <c r="F49" i="10" s="1"/>
  <c r="G48" i="10"/>
  <c r="G49" i="10" s="1"/>
  <c r="H48" i="10"/>
  <c r="H49" i="10" s="1"/>
  <c r="I48" i="10"/>
  <c r="F33" i="10"/>
  <c r="F34" i="10" s="1"/>
  <c r="G33" i="10"/>
  <c r="G34" i="10" s="1"/>
  <c r="H33" i="10"/>
  <c r="H34" i="10" s="1"/>
  <c r="I33" i="10"/>
  <c r="F366" i="9"/>
  <c r="F367" i="9" s="1"/>
  <c r="G366" i="9"/>
  <c r="G367" i="9" s="1"/>
  <c r="H366" i="9"/>
  <c r="H367" i="9" s="1"/>
  <c r="I366" i="9"/>
  <c r="F352" i="9"/>
  <c r="F353" i="9" s="1"/>
  <c r="G352" i="9"/>
  <c r="G353" i="9" s="1"/>
  <c r="H352" i="9"/>
  <c r="H353" i="9" s="1"/>
  <c r="I352" i="9"/>
  <c r="F337" i="9"/>
  <c r="F338" i="9" s="1"/>
  <c r="G337" i="9"/>
  <c r="G338" i="9" s="1"/>
  <c r="H337" i="9"/>
  <c r="H338" i="9" s="1"/>
  <c r="I337" i="9"/>
  <c r="F326" i="9"/>
  <c r="F327" i="9" s="1"/>
  <c r="G326" i="9"/>
  <c r="G327" i="9" s="1"/>
  <c r="H326" i="9"/>
  <c r="H327" i="9" s="1"/>
  <c r="I326" i="9"/>
  <c r="I340" i="9" s="1"/>
  <c r="F306" i="9"/>
  <c r="F307" i="9" s="1"/>
  <c r="G306" i="9"/>
  <c r="G307" i="9" s="1"/>
  <c r="H306" i="9"/>
  <c r="H307" i="9" s="1"/>
  <c r="I306" i="9"/>
  <c r="F287" i="9"/>
  <c r="F288" i="9" s="1"/>
  <c r="G287" i="9"/>
  <c r="G288" i="9" s="1"/>
  <c r="H287" i="9"/>
  <c r="H288" i="9" s="1"/>
  <c r="I287" i="9"/>
  <c r="I309" i="9" s="1"/>
  <c r="F269" i="9"/>
  <c r="G269" i="9"/>
  <c r="G270" i="9" s="1"/>
  <c r="H269" i="9"/>
  <c r="H270" i="9" s="1"/>
  <c r="I269" i="9"/>
  <c r="F254" i="9"/>
  <c r="F255" i="9" s="1"/>
  <c r="G254" i="9"/>
  <c r="G255" i="9" s="1"/>
  <c r="H254" i="9"/>
  <c r="H255" i="9" s="1"/>
  <c r="I254" i="9"/>
  <c r="F238" i="9"/>
  <c r="F239" i="9" s="1"/>
  <c r="G238" i="9"/>
  <c r="G239" i="9" s="1"/>
  <c r="H238" i="9"/>
  <c r="I238" i="9"/>
  <c r="F223" i="9"/>
  <c r="F224" i="9" s="1"/>
  <c r="G223" i="9"/>
  <c r="G224" i="9" s="1"/>
  <c r="H223" i="9"/>
  <c r="H224" i="9" s="1"/>
  <c r="I223" i="9"/>
  <c r="F207" i="9"/>
  <c r="F208" i="9" s="1"/>
  <c r="G207" i="9"/>
  <c r="H207" i="9"/>
  <c r="H208" i="9" s="1"/>
  <c r="I207" i="9"/>
  <c r="F197" i="9"/>
  <c r="F198" i="9" s="1"/>
  <c r="G197" i="9"/>
  <c r="G198" i="9" s="1"/>
  <c r="H197" i="9"/>
  <c r="H198" i="9" s="1"/>
  <c r="I197" i="9"/>
  <c r="F184" i="9"/>
  <c r="F185" i="9" s="1"/>
  <c r="G184" i="9"/>
  <c r="G185" i="9" s="1"/>
  <c r="H184" i="9"/>
  <c r="H185" i="9" s="1"/>
  <c r="I184" i="9"/>
  <c r="F167" i="9"/>
  <c r="F168" i="9" s="1"/>
  <c r="G167" i="9"/>
  <c r="G168" i="9" s="1"/>
  <c r="H167" i="9"/>
  <c r="H168" i="9" s="1"/>
  <c r="I167" i="9"/>
  <c r="F147" i="9"/>
  <c r="F148" i="9" s="1"/>
  <c r="G147" i="9"/>
  <c r="G148" i="9" s="1"/>
  <c r="H147" i="9"/>
  <c r="H148" i="9" s="1"/>
  <c r="I147" i="9"/>
  <c r="F128" i="9"/>
  <c r="F129" i="9" s="1"/>
  <c r="G128" i="9"/>
  <c r="G129" i="9" s="1"/>
  <c r="H128" i="9"/>
  <c r="H129" i="9" s="1"/>
  <c r="I128" i="9"/>
  <c r="F108" i="9"/>
  <c r="F109" i="9" s="1"/>
  <c r="G108" i="9"/>
  <c r="G109" i="9" s="1"/>
  <c r="H108" i="9"/>
  <c r="H109" i="9" s="1"/>
  <c r="I108" i="9"/>
  <c r="F93" i="9"/>
  <c r="F94" i="9" s="1"/>
  <c r="G93" i="9"/>
  <c r="G94" i="9" s="1"/>
  <c r="G111" i="9" s="1"/>
  <c r="H93" i="9"/>
  <c r="H94" i="9" s="1"/>
  <c r="I93" i="9"/>
  <c r="F77" i="9"/>
  <c r="F78" i="9" s="1"/>
  <c r="G77" i="9"/>
  <c r="G78" i="9" s="1"/>
  <c r="H77" i="9"/>
  <c r="H78" i="9" s="1"/>
  <c r="I77" i="9"/>
  <c r="F62" i="9"/>
  <c r="F63" i="9" s="1"/>
  <c r="G62" i="9"/>
  <c r="G63" i="9" s="1"/>
  <c r="H62" i="9"/>
  <c r="H63" i="9" s="1"/>
  <c r="I62" i="9"/>
  <c r="F42" i="9"/>
  <c r="F43" i="9" s="1"/>
  <c r="G42" i="9"/>
  <c r="G43" i="9" s="1"/>
  <c r="H42" i="9"/>
  <c r="H43" i="9" s="1"/>
  <c r="I42" i="9"/>
  <c r="F23" i="9"/>
  <c r="F24" i="9" s="1"/>
  <c r="G23" i="9"/>
  <c r="G24" i="9" s="1"/>
  <c r="H23" i="9"/>
  <c r="H24" i="9" s="1"/>
  <c r="I23" i="9"/>
  <c r="F406" i="5"/>
  <c r="F407" i="5" s="1"/>
  <c r="G406" i="5"/>
  <c r="G407" i="5" s="1"/>
  <c r="H406" i="5"/>
  <c r="H407" i="5" s="1"/>
  <c r="I406" i="5"/>
  <c r="F383" i="5"/>
  <c r="F384" i="5" s="1"/>
  <c r="G383" i="5"/>
  <c r="G409" i="5" s="1"/>
  <c r="H383" i="5"/>
  <c r="H384" i="5" s="1"/>
  <c r="I383" i="5"/>
  <c r="F363" i="5"/>
  <c r="F364" i="5" s="1"/>
  <c r="G363" i="5"/>
  <c r="G364" i="5" s="1"/>
  <c r="H363" i="5"/>
  <c r="H364" i="5" s="1"/>
  <c r="I363" i="5"/>
  <c r="F349" i="5"/>
  <c r="F350" i="5" s="1"/>
  <c r="G349" i="5"/>
  <c r="G350" i="5" s="1"/>
  <c r="H349" i="5"/>
  <c r="H350" i="5" s="1"/>
  <c r="I349" i="5"/>
  <c r="F333" i="5"/>
  <c r="F334" i="5" s="1"/>
  <c r="G333" i="5"/>
  <c r="G334" i="5" s="1"/>
  <c r="H333" i="5"/>
  <c r="H334" i="5" s="1"/>
  <c r="I333" i="5"/>
  <c r="F322" i="5"/>
  <c r="F323" i="5" s="1"/>
  <c r="G322" i="5"/>
  <c r="G323" i="5" s="1"/>
  <c r="H322" i="5"/>
  <c r="H323" i="5" s="1"/>
  <c r="I322" i="5"/>
  <c r="F310" i="5"/>
  <c r="F311" i="5" s="1"/>
  <c r="G310" i="5"/>
  <c r="G311" i="5" s="1"/>
  <c r="H310" i="5"/>
  <c r="H311" i="5" s="1"/>
  <c r="I310" i="5"/>
  <c r="I313" i="5" s="1"/>
  <c r="F299" i="5"/>
  <c r="F300" i="5" s="1"/>
  <c r="G299" i="5"/>
  <c r="G313" i="5" s="1"/>
  <c r="H299" i="5"/>
  <c r="H300" i="5" s="1"/>
  <c r="I299" i="5"/>
  <c r="F286" i="5"/>
  <c r="F287" i="5" s="1"/>
  <c r="G286" i="5"/>
  <c r="G287" i="5" s="1"/>
  <c r="H286" i="5"/>
  <c r="H287" i="5" s="1"/>
  <c r="I286" i="5"/>
  <c r="F275" i="5"/>
  <c r="F276" i="5" s="1"/>
  <c r="G275" i="5"/>
  <c r="G276" i="5" s="1"/>
  <c r="H275" i="5"/>
  <c r="H276" i="5" s="1"/>
  <c r="I275" i="5"/>
  <c r="F259" i="5"/>
  <c r="F260" i="5" s="1"/>
  <c r="G259" i="5"/>
  <c r="G260" i="5" s="1"/>
  <c r="H259" i="5"/>
  <c r="H260" i="5" s="1"/>
  <c r="I259" i="5"/>
  <c r="F245" i="5"/>
  <c r="F246" i="5" s="1"/>
  <c r="G245" i="5"/>
  <c r="G262" i="5" s="1"/>
  <c r="H245" i="5"/>
  <c r="H246" i="5" s="1"/>
  <c r="I245" i="5"/>
  <c r="F230" i="5"/>
  <c r="F231" i="5" s="1"/>
  <c r="G230" i="5"/>
  <c r="G231" i="5" s="1"/>
  <c r="H230" i="5"/>
  <c r="H231" i="5" s="1"/>
  <c r="I230" i="5"/>
  <c r="F217" i="5"/>
  <c r="F218" i="5" s="1"/>
  <c r="G217" i="5"/>
  <c r="G218" i="5" s="1"/>
  <c r="H217" i="5"/>
  <c r="H218" i="5" s="1"/>
  <c r="I217" i="5"/>
  <c r="F202" i="5"/>
  <c r="F203" i="5" s="1"/>
  <c r="G202" i="5"/>
  <c r="G203" i="5" s="1"/>
  <c r="H202" i="5"/>
  <c r="H203" i="5" s="1"/>
  <c r="I202" i="5"/>
  <c r="F190" i="5"/>
  <c r="F191" i="5" s="1"/>
  <c r="G190" i="5"/>
  <c r="G191" i="5" s="1"/>
  <c r="H190" i="5"/>
  <c r="H191" i="5" s="1"/>
  <c r="I190" i="5"/>
  <c r="I205" i="5" s="1"/>
  <c r="F178" i="5"/>
  <c r="F179" i="5" s="1"/>
  <c r="G178" i="5"/>
  <c r="G179" i="5" s="1"/>
  <c r="H178" i="5"/>
  <c r="H179" i="5" s="1"/>
  <c r="I178" i="5"/>
  <c r="F163" i="5"/>
  <c r="G163" i="5"/>
  <c r="H163" i="5"/>
  <c r="I181" i="5"/>
  <c r="F146" i="5"/>
  <c r="F147" i="5" s="1"/>
  <c r="G146" i="5"/>
  <c r="G147" i="5" s="1"/>
  <c r="H146" i="5"/>
  <c r="H147" i="5" s="1"/>
  <c r="I146" i="5"/>
  <c r="F131" i="5"/>
  <c r="F132" i="5" s="1"/>
  <c r="G131" i="5"/>
  <c r="G132" i="5" s="1"/>
  <c r="H131" i="5"/>
  <c r="H132" i="5" s="1"/>
  <c r="I131" i="5"/>
  <c r="F115" i="5"/>
  <c r="F116" i="5" s="1"/>
  <c r="G115" i="5"/>
  <c r="G116" i="5" s="1"/>
  <c r="H115" i="5"/>
  <c r="H116" i="5" s="1"/>
  <c r="I115" i="5"/>
  <c r="F100" i="5"/>
  <c r="F101" i="5" s="1"/>
  <c r="G100" i="5"/>
  <c r="G101" i="5" s="1"/>
  <c r="H100" i="5"/>
  <c r="H101" i="5" s="1"/>
  <c r="I100" i="5"/>
  <c r="F84" i="5"/>
  <c r="F85" i="5" s="1"/>
  <c r="G84" i="5"/>
  <c r="G85" i="5" s="1"/>
  <c r="H84" i="5"/>
  <c r="H85" i="5" s="1"/>
  <c r="I84" i="5"/>
  <c r="F67" i="5"/>
  <c r="F68" i="5" s="1"/>
  <c r="G67" i="5"/>
  <c r="G68" i="5" s="1"/>
  <c r="H67" i="5"/>
  <c r="H68" i="5" s="1"/>
  <c r="I67" i="5"/>
  <c r="F49" i="5"/>
  <c r="F50" i="5" s="1"/>
  <c r="H49" i="5"/>
  <c r="H50" i="5" s="1"/>
  <c r="I49" i="5"/>
  <c r="F36" i="5"/>
  <c r="F37" i="5" s="1"/>
  <c r="F38" i="5" s="1"/>
  <c r="G36" i="5"/>
  <c r="G37" i="5" s="1"/>
  <c r="I36" i="5"/>
  <c r="F101" i="8"/>
  <c r="F102" i="8" s="1"/>
  <c r="G101" i="8"/>
  <c r="G102" i="8" s="1"/>
  <c r="H101" i="8"/>
  <c r="H102" i="8" s="1"/>
  <c r="I101" i="8"/>
  <c r="F92" i="8"/>
  <c r="F93" i="8" s="1"/>
  <c r="G92" i="8"/>
  <c r="G93" i="8" s="1"/>
  <c r="H92" i="8"/>
  <c r="H93" i="8" s="1"/>
  <c r="I92" i="8"/>
  <c r="F83" i="8"/>
  <c r="F84" i="8" s="1"/>
  <c r="G83" i="8"/>
  <c r="G84" i="8" s="1"/>
  <c r="H83" i="8"/>
  <c r="H84" i="8" s="1"/>
  <c r="I83" i="8"/>
  <c r="F73" i="8"/>
  <c r="G72" i="8"/>
  <c r="G73" i="8" s="1"/>
  <c r="H72" i="8"/>
  <c r="H73" i="8" s="1"/>
  <c r="I72" i="8"/>
  <c r="F54" i="8"/>
  <c r="F55" i="8" s="1"/>
  <c r="G54" i="8"/>
  <c r="G55" i="8" s="1"/>
  <c r="H54" i="8"/>
  <c r="H55" i="8" s="1"/>
  <c r="I54" i="8"/>
  <c r="F44" i="8"/>
  <c r="F45" i="8" s="1"/>
  <c r="G44" i="8"/>
  <c r="G45" i="8" s="1"/>
  <c r="H44" i="8"/>
  <c r="H45" i="8" s="1"/>
  <c r="I44" i="8"/>
  <c r="F33" i="8"/>
  <c r="G33" i="8"/>
  <c r="G34" i="8" s="1"/>
  <c r="H33" i="8"/>
  <c r="H34" i="8" s="1"/>
  <c r="I33" i="8"/>
  <c r="F18" i="8"/>
  <c r="F19" i="8" s="1"/>
  <c r="G18" i="8"/>
  <c r="G36" i="8" s="1"/>
  <c r="H18" i="8"/>
  <c r="H36" i="8" s="1"/>
  <c r="I18" i="8"/>
  <c r="F238" i="7"/>
  <c r="F239" i="7" s="1"/>
  <c r="G238" i="7"/>
  <c r="G239" i="7" s="1"/>
  <c r="H238" i="7"/>
  <c r="H239" i="7" s="1"/>
  <c r="I238" i="7"/>
  <c r="F224" i="7"/>
  <c r="F225" i="7" s="1"/>
  <c r="G224" i="7"/>
  <c r="G225" i="7" s="1"/>
  <c r="H224" i="7"/>
  <c r="H225" i="7" s="1"/>
  <c r="I224" i="7"/>
  <c r="F209" i="7"/>
  <c r="F210" i="7" s="1"/>
  <c r="G209" i="7"/>
  <c r="G210" i="7" s="1"/>
  <c r="H209" i="7"/>
  <c r="H210" i="7" s="1"/>
  <c r="I209" i="7"/>
  <c r="F194" i="7"/>
  <c r="F195" i="7" s="1"/>
  <c r="G194" i="7"/>
  <c r="H194" i="7"/>
  <c r="H195" i="7" s="1"/>
  <c r="I194" i="7"/>
  <c r="F176" i="7"/>
  <c r="F177" i="7" s="1"/>
  <c r="G176" i="7"/>
  <c r="G177" i="7" s="1"/>
  <c r="H176" i="7"/>
  <c r="H177" i="7" s="1"/>
  <c r="I176" i="7"/>
  <c r="F158" i="7"/>
  <c r="F159" i="7" s="1"/>
  <c r="G158" i="7"/>
  <c r="G159" i="7" s="1"/>
  <c r="H158" i="7"/>
  <c r="I158" i="7"/>
  <c r="F144" i="7"/>
  <c r="H144" i="7"/>
  <c r="F97" i="7"/>
  <c r="H97" i="7"/>
  <c r="H82" i="7"/>
  <c r="F64" i="7"/>
  <c r="F65" i="7" s="1"/>
  <c r="G64" i="7"/>
  <c r="G65" i="7" s="1"/>
  <c r="H64" i="7"/>
  <c r="H65" i="7" s="1"/>
  <c r="I64" i="7"/>
  <c r="F48" i="7"/>
  <c r="F29" i="7"/>
  <c r="F30" i="7" s="1"/>
  <c r="G29" i="7"/>
  <c r="G30" i="7" s="1"/>
  <c r="H29" i="7"/>
  <c r="H30" i="7" s="1"/>
  <c r="I29" i="7"/>
  <c r="F15" i="7"/>
  <c r="F16" i="7" s="1"/>
  <c r="G15" i="7"/>
  <c r="G16" i="7" s="1"/>
  <c r="H15" i="7"/>
  <c r="H32" i="7" s="1"/>
  <c r="I15" i="7"/>
  <c r="I32" i="7" s="1"/>
  <c r="F302" i="6"/>
  <c r="F303" i="6" s="1"/>
  <c r="G302" i="6"/>
  <c r="G303" i="6" s="1"/>
  <c r="H302" i="6"/>
  <c r="H303" i="6" s="1"/>
  <c r="I302" i="6"/>
  <c r="F282" i="6"/>
  <c r="F283" i="6" s="1"/>
  <c r="F284" i="6" s="1"/>
  <c r="G282" i="6"/>
  <c r="G283" i="6" s="1"/>
  <c r="H282" i="6"/>
  <c r="H283" i="6" s="1"/>
  <c r="I282" i="6"/>
  <c r="F245" i="6"/>
  <c r="F246" i="6" s="1"/>
  <c r="G245" i="6"/>
  <c r="G246" i="6" s="1"/>
  <c r="H245" i="6"/>
  <c r="H246" i="6" s="1"/>
  <c r="I245" i="6"/>
  <c r="F228" i="6"/>
  <c r="F229" i="6" s="1"/>
  <c r="G228" i="6"/>
  <c r="G229" i="6" s="1"/>
  <c r="H228" i="6"/>
  <c r="H229" i="6" s="1"/>
  <c r="I228" i="6"/>
  <c r="F213" i="6"/>
  <c r="F214" i="6" s="1"/>
  <c r="G213" i="6"/>
  <c r="G214" i="6" s="1"/>
  <c r="H213" i="6"/>
  <c r="H214" i="6" s="1"/>
  <c r="I213" i="6"/>
  <c r="I231" i="6" s="1"/>
  <c r="F198" i="6"/>
  <c r="F199" i="6" s="1"/>
  <c r="G198" i="6"/>
  <c r="G199" i="6" s="1"/>
  <c r="H198" i="6"/>
  <c r="I198" i="6"/>
  <c r="F184" i="6"/>
  <c r="F185" i="6" s="1"/>
  <c r="H184" i="6"/>
  <c r="F166" i="6"/>
  <c r="F167" i="6" s="1"/>
  <c r="G166" i="6"/>
  <c r="G167" i="6" s="1"/>
  <c r="H166" i="6"/>
  <c r="H167" i="6" s="1"/>
  <c r="I166" i="6"/>
  <c r="F150" i="6"/>
  <c r="F151" i="6" s="1"/>
  <c r="F152" i="6" s="1"/>
  <c r="G150" i="6"/>
  <c r="G151" i="6" s="1"/>
  <c r="H150" i="6"/>
  <c r="H151" i="6" s="1"/>
  <c r="I150" i="6"/>
  <c r="F133" i="6"/>
  <c r="F134" i="6" s="1"/>
  <c r="G133" i="6"/>
  <c r="H133" i="6"/>
  <c r="H134" i="6" s="1"/>
  <c r="I133" i="6"/>
  <c r="F117" i="6"/>
  <c r="F118" i="6" s="1"/>
  <c r="G117" i="6"/>
  <c r="G118" i="6" s="1"/>
  <c r="H117" i="6"/>
  <c r="H118" i="6" s="1"/>
  <c r="I117" i="6"/>
  <c r="F100" i="6"/>
  <c r="F101" i="6" s="1"/>
  <c r="G100" i="6"/>
  <c r="G101" i="6" s="1"/>
  <c r="H100" i="6"/>
  <c r="H101" i="6" s="1"/>
  <c r="I100" i="6"/>
  <c r="F84" i="6"/>
  <c r="F85" i="6" s="1"/>
  <c r="F86" i="6" s="1"/>
  <c r="G84" i="6"/>
  <c r="G85" i="6" s="1"/>
  <c r="H84" i="6"/>
  <c r="H85" i="6" s="1"/>
  <c r="I84" i="6"/>
  <c r="F67" i="6"/>
  <c r="F68" i="6" s="1"/>
  <c r="G67" i="6"/>
  <c r="G68" i="6" s="1"/>
  <c r="H67" i="6"/>
  <c r="H68" i="6" s="1"/>
  <c r="I67" i="6"/>
  <c r="F50" i="6"/>
  <c r="F51" i="6" s="1"/>
  <c r="F52" i="6" s="1"/>
  <c r="G50" i="6"/>
  <c r="G51" i="6" s="1"/>
  <c r="H50" i="6"/>
  <c r="H51" i="6" s="1"/>
  <c r="I50" i="6"/>
  <c r="F31" i="6"/>
  <c r="F32" i="6" s="1"/>
  <c r="G31" i="6"/>
  <c r="G32" i="6" s="1"/>
  <c r="H31" i="6"/>
  <c r="H32" i="6" s="1"/>
  <c r="I31" i="6"/>
  <c r="I34" i="6" s="1"/>
  <c r="F16" i="6"/>
  <c r="F17" i="6" s="1"/>
  <c r="F34" i="6"/>
  <c r="G16" i="6"/>
  <c r="G17" i="6" s="1"/>
  <c r="H16" i="6"/>
  <c r="I16" i="6"/>
  <c r="F252" i="3"/>
  <c r="F253" i="3" s="1"/>
  <c r="G252" i="3"/>
  <c r="G253" i="3" s="1"/>
  <c r="H252" i="3"/>
  <c r="H253" i="3" s="1"/>
  <c r="I252" i="3"/>
  <c r="F238" i="3"/>
  <c r="F239" i="3" s="1"/>
  <c r="G238" i="3"/>
  <c r="G239" i="3" s="1"/>
  <c r="H238" i="3"/>
  <c r="H239" i="3" s="1"/>
  <c r="I238" i="3"/>
  <c r="I255" i="3"/>
  <c r="F227" i="3"/>
  <c r="F228" i="3" s="1"/>
  <c r="F229" i="3" s="1"/>
  <c r="G227" i="3"/>
  <c r="G228" i="3" s="1"/>
  <c r="H227" i="3"/>
  <c r="H228" i="3" s="1"/>
  <c r="I227" i="3"/>
  <c r="F211" i="3"/>
  <c r="F212" i="3" s="1"/>
  <c r="G211" i="3"/>
  <c r="G212" i="3" s="1"/>
  <c r="H211" i="3"/>
  <c r="H212" i="3" s="1"/>
  <c r="I211" i="3"/>
  <c r="F196" i="3"/>
  <c r="F197" i="3" s="1"/>
  <c r="F198" i="3" s="1"/>
  <c r="G196" i="3"/>
  <c r="G197" i="3" s="1"/>
  <c r="H196" i="3"/>
  <c r="H197" i="3" s="1"/>
  <c r="I196" i="3"/>
  <c r="F184" i="3"/>
  <c r="F185" i="3" s="1"/>
  <c r="G184" i="3"/>
  <c r="G185" i="3" s="1"/>
  <c r="H184" i="3"/>
  <c r="H185" i="3" s="1"/>
  <c r="I184" i="3"/>
  <c r="F170" i="3"/>
  <c r="F171" i="3" s="1"/>
  <c r="F172" i="3" s="1"/>
  <c r="G170" i="3"/>
  <c r="G171" i="3" s="1"/>
  <c r="H170" i="3"/>
  <c r="H171" i="3" s="1"/>
  <c r="I170" i="3"/>
  <c r="F155" i="3"/>
  <c r="F156" i="3" s="1"/>
  <c r="G155" i="3"/>
  <c r="G156" i="3" s="1"/>
  <c r="H155" i="3"/>
  <c r="H156" i="3" s="1"/>
  <c r="I155" i="3"/>
  <c r="F139" i="3"/>
  <c r="F140" i="3" s="1"/>
  <c r="F141" i="3" s="1"/>
  <c r="G139" i="3"/>
  <c r="G140" i="3" s="1"/>
  <c r="H139" i="3"/>
  <c r="H140" i="3" s="1"/>
  <c r="I139" i="3"/>
  <c r="F123" i="3"/>
  <c r="F124" i="3" s="1"/>
  <c r="G123" i="3"/>
  <c r="G124" i="3" s="1"/>
  <c r="H123" i="3"/>
  <c r="H143" i="3" s="1"/>
  <c r="I123" i="3"/>
  <c r="F108" i="3"/>
  <c r="F109" i="3" s="1"/>
  <c r="F110" i="3" s="1"/>
  <c r="G108" i="3"/>
  <c r="G109" i="3" s="1"/>
  <c r="H108" i="3"/>
  <c r="H109" i="3" s="1"/>
  <c r="I108" i="3"/>
  <c r="F94" i="3"/>
  <c r="F95" i="3" s="1"/>
  <c r="G94" i="3"/>
  <c r="G95" i="3" s="1"/>
  <c r="H94" i="3"/>
  <c r="H95" i="3" s="1"/>
  <c r="I94" i="3"/>
  <c r="F79" i="3"/>
  <c r="F80" i="3" s="1"/>
  <c r="F81" i="3" s="1"/>
  <c r="G79" i="3"/>
  <c r="G80" i="3" s="1"/>
  <c r="H79" i="3"/>
  <c r="H80" i="3" s="1"/>
  <c r="I79" i="3"/>
  <c r="F68" i="3"/>
  <c r="F69" i="3" s="1"/>
  <c r="F82" i="3"/>
  <c r="G68" i="3"/>
  <c r="G69" i="3" s="1"/>
  <c r="H68" i="3"/>
  <c r="I68" i="3"/>
  <c r="I82" i="3" s="1"/>
  <c r="F57" i="3"/>
  <c r="F58" i="3" s="1"/>
  <c r="G57" i="3"/>
  <c r="H57" i="3"/>
  <c r="H58" i="3" s="1"/>
  <c r="I57" i="3"/>
  <c r="F43" i="3"/>
  <c r="F44" i="3" s="1"/>
  <c r="G43" i="3"/>
  <c r="G44" i="3" s="1"/>
  <c r="H43" i="3"/>
  <c r="H44" i="3" s="1"/>
  <c r="I43" i="3"/>
  <c r="F31" i="3"/>
  <c r="F32" i="3" s="1"/>
  <c r="G31" i="3"/>
  <c r="G32" i="3" s="1"/>
  <c r="H31" i="3"/>
  <c r="H32" i="3" s="1"/>
  <c r="I31" i="3"/>
  <c r="F16" i="3"/>
  <c r="F17" i="3" s="1"/>
  <c r="G16" i="3"/>
  <c r="G34" i="3" s="1"/>
  <c r="H16" i="3"/>
  <c r="H17" i="3" s="1"/>
  <c r="I16" i="3"/>
  <c r="F263" i="4"/>
  <c r="F264" i="4" s="1"/>
  <c r="G263" i="4"/>
  <c r="G264" i="4" s="1"/>
  <c r="I263" i="4"/>
  <c r="F130" i="4"/>
  <c r="F131" i="4" s="1"/>
  <c r="G130" i="4"/>
  <c r="G131" i="4" s="1"/>
  <c r="H130" i="4"/>
  <c r="H131" i="4" s="1"/>
  <c r="I130" i="4"/>
  <c r="F115" i="4"/>
  <c r="F116" i="4" s="1"/>
  <c r="G115" i="4"/>
  <c r="G116" i="4" s="1"/>
  <c r="H115" i="4"/>
  <c r="H116" i="4" s="1"/>
  <c r="I115" i="4"/>
  <c r="F99" i="4"/>
  <c r="F100" i="4" s="1"/>
  <c r="G99" i="4"/>
  <c r="G100" i="4" s="1"/>
  <c r="H99" i="4"/>
  <c r="H100" i="4" s="1"/>
  <c r="I99" i="4"/>
  <c r="F88" i="4"/>
  <c r="F89" i="4" s="1"/>
  <c r="G88" i="4"/>
  <c r="G89" i="4" s="1"/>
  <c r="H88" i="4"/>
  <c r="H89" i="4" s="1"/>
  <c r="I88" i="4"/>
  <c r="F76" i="4"/>
  <c r="G76" i="4"/>
  <c r="G77" i="4" s="1"/>
  <c r="H76" i="4"/>
  <c r="H77" i="4" s="1"/>
  <c r="I76" i="4"/>
  <c r="F64" i="4"/>
  <c r="F65" i="4" s="1"/>
  <c r="G64" i="4"/>
  <c r="G65" i="4" s="1"/>
  <c r="H64" i="4"/>
  <c r="H65" i="4" s="1"/>
  <c r="I64" i="4"/>
  <c r="I79" i="4"/>
  <c r="F49" i="4"/>
  <c r="F50" i="4" s="1"/>
  <c r="G49" i="4"/>
  <c r="G50" i="4" s="1"/>
  <c r="H49" i="4"/>
  <c r="H50" i="4" s="1"/>
  <c r="I49" i="4"/>
  <c r="F38" i="4"/>
  <c r="F39" i="4" s="1"/>
  <c r="G38" i="4"/>
  <c r="G39" i="4" s="1"/>
  <c r="H38" i="4"/>
  <c r="H39" i="4" s="1"/>
  <c r="I38" i="4"/>
  <c r="I52" i="4" s="1"/>
  <c r="F15" i="4"/>
  <c r="F16" i="4" s="1"/>
  <c r="G15" i="4"/>
  <c r="G16" i="4" s="1"/>
  <c r="H15" i="4"/>
  <c r="H16" i="4" s="1"/>
  <c r="I15" i="4"/>
  <c r="F238" i="2"/>
  <c r="F239" i="2" s="1"/>
  <c r="G238" i="2"/>
  <c r="G239" i="2" s="1"/>
  <c r="H238" i="2"/>
  <c r="H239" i="2" s="1"/>
  <c r="I238" i="2"/>
  <c r="F225" i="2"/>
  <c r="F226" i="2" s="1"/>
  <c r="G225" i="2"/>
  <c r="G226" i="2" s="1"/>
  <c r="H225" i="2"/>
  <c r="H226" i="2" s="1"/>
  <c r="I225" i="2"/>
  <c r="I241" i="2" s="1"/>
  <c r="F211" i="2"/>
  <c r="F212" i="2" s="1"/>
  <c r="G211" i="2"/>
  <c r="G212" i="2" s="1"/>
  <c r="H211" i="2"/>
  <c r="H212" i="2" s="1"/>
  <c r="I211" i="2"/>
  <c r="I214" i="2" s="1"/>
  <c r="F195" i="2"/>
  <c r="F196" i="2" s="1"/>
  <c r="G195" i="2"/>
  <c r="G196" i="2" s="1"/>
  <c r="H195" i="2"/>
  <c r="H196" i="2" s="1"/>
  <c r="I195" i="2"/>
  <c r="F179" i="2"/>
  <c r="F180" i="2" s="1"/>
  <c r="G179" i="2"/>
  <c r="G180" i="2" s="1"/>
  <c r="H179" i="2"/>
  <c r="H180" i="2" s="1"/>
  <c r="I179" i="2"/>
  <c r="F164" i="2"/>
  <c r="F165" i="2" s="1"/>
  <c r="G164" i="2"/>
  <c r="G165" i="2" s="1"/>
  <c r="H164" i="2"/>
  <c r="H165" i="2" s="1"/>
  <c r="I164" i="2"/>
  <c r="F148" i="2"/>
  <c r="F149" i="2" s="1"/>
  <c r="G148" i="2"/>
  <c r="G149" i="2" s="1"/>
  <c r="H148" i="2"/>
  <c r="H149" i="2" s="1"/>
  <c r="I148" i="2"/>
  <c r="F136" i="2"/>
  <c r="F137" i="2" s="1"/>
  <c r="G136" i="2"/>
  <c r="G151" i="2" s="1"/>
  <c r="H136" i="2"/>
  <c r="H137" i="2" s="1"/>
  <c r="I136" i="2"/>
  <c r="F124" i="2"/>
  <c r="F125" i="2" s="1"/>
  <c r="G124" i="2"/>
  <c r="G125" i="2" s="1"/>
  <c r="H124" i="2"/>
  <c r="H125" i="2" s="1"/>
  <c r="I124" i="2"/>
  <c r="F109" i="2"/>
  <c r="F110" i="2" s="1"/>
  <c r="G109" i="2"/>
  <c r="G128" i="2" s="1"/>
  <c r="H109" i="2"/>
  <c r="H110" i="2" s="1"/>
  <c r="I109" i="2"/>
  <c r="F93" i="2"/>
  <c r="F94" i="2" s="1"/>
  <c r="G93" i="2"/>
  <c r="G94" i="2" s="1"/>
  <c r="H93" i="2"/>
  <c r="H94" i="2" s="1"/>
  <c r="I93" i="2"/>
  <c r="F83" i="2"/>
  <c r="F84" i="2" s="1"/>
  <c r="G83" i="2"/>
  <c r="G84" i="2" s="1"/>
  <c r="H83" i="2"/>
  <c r="H84" i="2" s="1"/>
  <c r="I83" i="2"/>
  <c r="F67" i="2"/>
  <c r="F68" i="2" s="1"/>
  <c r="G67" i="2"/>
  <c r="G68" i="2" s="1"/>
  <c r="H67" i="2"/>
  <c r="H68" i="2" s="1"/>
  <c r="I67" i="2"/>
  <c r="F52" i="2"/>
  <c r="F53" i="2" s="1"/>
  <c r="G52" i="2"/>
  <c r="G53" i="2" s="1"/>
  <c r="H52" i="2"/>
  <c r="H53" i="2" s="1"/>
  <c r="I52" i="2"/>
  <c r="F36" i="2"/>
  <c r="F37" i="2" s="1"/>
  <c r="G36" i="2"/>
  <c r="G37" i="2" s="1"/>
  <c r="H36" i="2"/>
  <c r="H37" i="2" s="1"/>
  <c r="I36" i="2"/>
  <c r="I39" i="2" s="1"/>
  <c r="G21" i="2"/>
  <c r="G22" i="2" s="1"/>
  <c r="H21" i="2"/>
  <c r="H22" i="2" s="1"/>
  <c r="I21" i="2"/>
  <c r="F299" i="1"/>
  <c r="G299" i="1"/>
  <c r="G300" i="1" s="1"/>
  <c r="H299" i="1"/>
  <c r="I299" i="1"/>
  <c r="F284" i="1"/>
  <c r="F285" i="1" s="1"/>
  <c r="G284" i="1"/>
  <c r="G285" i="1" s="1"/>
  <c r="H284" i="1"/>
  <c r="H285" i="1" s="1"/>
  <c r="I284" i="1"/>
  <c r="F268" i="1"/>
  <c r="F269" i="1" s="1"/>
  <c r="G268" i="1"/>
  <c r="G269" i="1" s="1"/>
  <c r="H268" i="1"/>
  <c r="H269" i="1" s="1"/>
  <c r="I268" i="1"/>
  <c r="I254" i="1"/>
  <c r="H254" i="1"/>
  <c r="H255" i="1" s="1"/>
  <c r="G254" i="1"/>
  <c r="G255" i="1" s="1"/>
  <c r="F254" i="1"/>
  <c r="F255" i="1" s="1"/>
  <c r="F241" i="1"/>
  <c r="F242" i="1" s="1"/>
  <c r="G241" i="1"/>
  <c r="G242" i="1" s="1"/>
  <c r="H241" i="1"/>
  <c r="H242" i="1" s="1"/>
  <c r="I241" i="1"/>
  <c r="I228" i="1"/>
  <c r="H228" i="1"/>
  <c r="H229" i="1" s="1"/>
  <c r="G228" i="1"/>
  <c r="G229" i="1" s="1"/>
  <c r="F228" i="1"/>
  <c r="F229" i="1" s="1"/>
  <c r="F214" i="1"/>
  <c r="G214" i="1"/>
  <c r="G215" i="1" s="1"/>
  <c r="H214" i="1"/>
  <c r="H215" i="1" s="1"/>
  <c r="I214" i="1"/>
  <c r="I199" i="1"/>
  <c r="H199" i="1"/>
  <c r="H200" i="1" s="1"/>
  <c r="G199" i="1"/>
  <c r="F199" i="1"/>
  <c r="F200" i="1" s="1"/>
  <c r="F182" i="1"/>
  <c r="F183" i="1" s="1"/>
  <c r="G182" i="1"/>
  <c r="G183" i="1" s="1"/>
  <c r="H182" i="1"/>
  <c r="I182" i="1"/>
  <c r="I169" i="1"/>
  <c r="H169" i="1"/>
  <c r="H170" i="1" s="1"/>
  <c r="G169" i="1"/>
  <c r="G170" i="1" s="1"/>
  <c r="F169" i="1"/>
  <c r="F170" i="1" s="1"/>
  <c r="I153" i="1"/>
  <c r="H153" i="1"/>
  <c r="H154" i="1" s="1"/>
  <c r="G153" i="1"/>
  <c r="G154" i="1" s="1"/>
  <c r="F153" i="1"/>
  <c r="F154" i="1" s="1"/>
  <c r="I138" i="1"/>
  <c r="H138" i="1"/>
  <c r="H139" i="1" s="1"/>
  <c r="G138" i="1"/>
  <c r="G139" i="1" s="1"/>
  <c r="F138" i="1"/>
  <c r="F139" i="1" s="1"/>
  <c r="F123" i="1"/>
  <c r="F124" i="1" s="1"/>
  <c r="G123" i="1"/>
  <c r="G124" i="1" s="1"/>
  <c r="H123" i="1"/>
  <c r="H124" i="1" s="1"/>
  <c r="I123" i="1"/>
  <c r="I108" i="1"/>
  <c r="H108" i="1"/>
  <c r="H109" i="1" s="1"/>
  <c r="G108" i="1"/>
  <c r="G109" i="1" s="1"/>
  <c r="F108" i="1"/>
  <c r="F109" i="1" s="1"/>
  <c r="I91" i="1"/>
  <c r="H91" i="1"/>
  <c r="H92" i="1" s="1"/>
  <c r="G91" i="1"/>
  <c r="G92" i="1" s="1"/>
  <c r="F91" i="1"/>
  <c r="F92" i="1" s="1"/>
  <c r="I79" i="1"/>
  <c r="H79" i="1"/>
  <c r="H80" i="1" s="1"/>
  <c r="G79" i="1"/>
  <c r="G80" i="1" s="1"/>
  <c r="F79" i="1"/>
  <c r="F80" i="1" s="1"/>
  <c r="F63" i="1"/>
  <c r="F64" i="1" s="1"/>
  <c r="G63" i="1"/>
  <c r="G64" i="1" s="1"/>
  <c r="H63" i="1"/>
  <c r="H64" i="1" s="1"/>
  <c r="I63" i="1"/>
  <c r="I48" i="1"/>
  <c r="H48" i="1"/>
  <c r="H49" i="1" s="1"/>
  <c r="G48" i="1"/>
  <c r="G49" i="1" s="1"/>
  <c r="F48" i="1"/>
  <c r="F49" i="1" s="1"/>
  <c r="I31" i="1"/>
  <c r="I34" i="1" s="1"/>
  <c r="H31" i="1"/>
  <c r="H32" i="1" s="1"/>
  <c r="G31" i="1"/>
  <c r="G34" i="1" s="1"/>
  <c r="F31" i="1"/>
  <c r="F32" i="1" s="1"/>
  <c r="F17" i="1"/>
  <c r="F18" i="1" s="1"/>
  <c r="F34" i="3"/>
  <c r="I94" i="1"/>
  <c r="I302" i="1"/>
  <c r="F302" i="1"/>
  <c r="I182" i="2"/>
  <c r="H241" i="2"/>
  <c r="G102" i="4"/>
  <c r="I133" i="4"/>
  <c r="F60" i="3"/>
  <c r="I111" i="3"/>
  <c r="H111" i="3"/>
  <c r="I173" i="3"/>
  <c r="H199" i="3"/>
  <c r="I70" i="6"/>
  <c r="H70" i="6"/>
  <c r="F70" i="6"/>
  <c r="H230" i="3"/>
  <c r="F230" i="3"/>
  <c r="H231" i="6"/>
  <c r="G231" i="6"/>
  <c r="F201" i="6"/>
  <c r="F169" i="6"/>
  <c r="H136" i="6"/>
  <c r="I103" i="6"/>
  <c r="I161" i="7"/>
  <c r="H130" i="7"/>
  <c r="F197" i="7"/>
  <c r="F241" i="7"/>
  <c r="H289" i="5"/>
  <c r="H262" i="5"/>
  <c r="H205" i="5"/>
  <c r="I366" i="5"/>
  <c r="I45" i="9"/>
  <c r="H210" i="9"/>
  <c r="H340" i="9"/>
  <c r="H369" i="9"/>
  <c r="H87" i="5"/>
  <c r="H309" i="9"/>
  <c r="I187" i="9"/>
  <c r="F241" i="9"/>
  <c r="I112" i="10"/>
  <c r="H81" i="10"/>
  <c r="H305" i="6"/>
  <c r="G264" i="6"/>
  <c r="I264" i="6"/>
  <c r="G67" i="7"/>
  <c r="G32" i="7"/>
  <c r="F94" i="1"/>
  <c r="G156" i="1"/>
  <c r="F156" i="1"/>
  <c r="F271" i="1"/>
  <c r="F32" i="7"/>
  <c r="H99" i="7"/>
  <c r="G169" i="6"/>
  <c r="F231" i="6"/>
  <c r="G305" i="6"/>
  <c r="F305" i="6"/>
  <c r="H103" i="6"/>
  <c r="H173" i="3"/>
  <c r="F173" i="3"/>
  <c r="F199" i="3"/>
  <c r="G255" i="3"/>
  <c r="F255" i="3"/>
  <c r="I102" i="4"/>
  <c r="F104" i="8"/>
  <c r="G57" i="8"/>
  <c r="F136" i="6"/>
  <c r="H149" i="5"/>
  <c r="H233" i="5"/>
  <c r="H197" i="10"/>
  <c r="F237" i="10"/>
  <c r="H112" i="10"/>
  <c r="F112" i="10"/>
  <c r="F149" i="5"/>
  <c r="I185" i="1"/>
  <c r="F65" i="1" l="1"/>
  <c r="F125" i="1"/>
  <c r="G200" i="1"/>
  <c r="G217" i="1"/>
  <c r="F215" i="1"/>
  <c r="F216" i="1" s="1"/>
  <c r="F217" i="1"/>
  <c r="F243" i="1"/>
  <c r="F270" i="1"/>
  <c r="O17" i="11" s="1"/>
  <c r="F286" i="1"/>
  <c r="H300" i="1"/>
  <c r="H302" i="1"/>
  <c r="I128" i="2"/>
  <c r="I151" i="2"/>
  <c r="F66" i="4"/>
  <c r="G29" i="11" s="1"/>
  <c r="F77" i="4"/>
  <c r="F78" i="4" s="1"/>
  <c r="F79" i="4"/>
  <c r="F90" i="4"/>
  <c r="F101" i="4"/>
  <c r="O30" i="11" s="1"/>
  <c r="F117" i="4"/>
  <c r="F132" i="4"/>
  <c r="O31" i="11" s="1"/>
  <c r="I34" i="3"/>
  <c r="I60" i="3"/>
  <c r="G58" i="3"/>
  <c r="G60" i="3"/>
  <c r="H199" i="6"/>
  <c r="F200" i="6" s="1"/>
  <c r="O54" i="11" s="1"/>
  <c r="H201" i="6"/>
  <c r="F215" i="6"/>
  <c r="F230" i="6"/>
  <c r="G56" i="11"/>
  <c r="F247" i="6"/>
  <c r="F17" i="7"/>
  <c r="F66" i="7"/>
  <c r="O59" i="11" s="1"/>
  <c r="I197" i="7"/>
  <c r="G195" i="7"/>
  <c r="G197" i="7"/>
  <c r="I233" i="5"/>
  <c r="I262" i="5"/>
  <c r="I289" i="5"/>
  <c r="I336" i="5"/>
  <c r="I409" i="5"/>
  <c r="I150" i="9"/>
  <c r="I210" i="9"/>
  <c r="G208" i="9"/>
  <c r="G210" i="9"/>
  <c r="I241" i="9"/>
  <c r="I81" i="10"/>
  <c r="I197" i="10"/>
  <c r="F23" i="2"/>
  <c r="H28" i="12"/>
  <c r="H33" i="12"/>
  <c r="F28" i="4"/>
  <c r="F263" i="6"/>
  <c r="F137" i="14"/>
  <c r="F76" i="14"/>
  <c r="G72" i="11" s="1"/>
  <c r="H72" i="11" s="1"/>
  <c r="R72" i="11" s="1"/>
  <c r="F16" i="14"/>
  <c r="F217" i="10"/>
  <c r="G185" i="1"/>
  <c r="G237" i="10"/>
  <c r="H29" i="4"/>
  <c r="G201" i="6"/>
  <c r="G241" i="2"/>
  <c r="G70" i="2"/>
  <c r="F38" i="2"/>
  <c r="F54" i="2"/>
  <c r="F69" i="2"/>
  <c r="F95" i="2"/>
  <c r="F150" i="2"/>
  <c r="F181" i="2"/>
  <c r="O24" i="11" s="1"/>
  <c r="F213" i="2"/>
  <c r="F240" i="2"/>
  <c r="O26" i="11" s="1"/>
  <c r="F51" i="4"/>
  <c r="F33" i="3"/>
  <c r="F59" i="3"/>
  <c r="H69" i="3"/>
  <c r="F70" i="3" s="1"/>
  <c r="G39" i="11" s="1"/>
  <c r="H82" i="3"/>
  <c r="I143" i="3"/>
  <c r="I199" i="3"/>
  <c r="I230" i="3"/>
  <c r="F240" i="3"/>
  <c r="F254" i="3"/>
  <c r="H17" i="6"/>
  <c r="F18" i="6" s="1"/>
  <c r="G49" i="11" s="1"/>
  <c r="H34" i="6"/>
  <c r="I136" i="6"/>
  <c r="G134" i="6"/>
  <c r="G136" i="6"/>
  <c r="I169" i="6"/>
  <c r="I305" i="6"/>
  <c r="H67" i="7"/>
  <c r="F145" i="7"/>
  <c r="H159" i="7"/>
  <c r="H161" i="7"/>
  <c r="F160" i="7"/>
  <c r="O62" i="11" s="1"/>
  <c r="F178" i="7"/>
  <c r="F240" i="7"/>
  <c r="F46" i="8"/>
  <c r="F56" i="8"/>
  <c r="O67" i="11" s="1"/>
  <c r="P67" i="11" s="1"/>
  <c r="F74" i="8"/>
  <c r="F85" i="8"/>
  <c r="O68" i="11" s="1"/>
  <c r="F94" i="8"/>
  <c r="F103" i="8"/>
  <c r="F69" i="5"/>
  <c r="F102" i="5"/>
  <c r="F133" i="5"/>
  <c r="F164" i="5"/>
  <c r="F192" i="5"/>
  <c r="F219" i="5"/>
  <c r="F277" i="5"/>
  <c r="G87" i="11" s="1"/>
  <c r="F324" i="5"/>
  <c r="G89" i="11" s="1"/>
  <c r="F351" i="5"/>
  <c r="F44" i="9"/>
  <c r="F79" i="9"/>
  <c r="O93" i="11" s="1"/>
  <c r="F110" i="9"/>
  <c r="F149" i="9"/>
  <c r="O95" i="11" s="1"/>
  <c r="F186" i="9"/>
  <c r="F209" i="9"/>
  <c r="O97" i="11" s="1"/>
  <c r="F308" i="9"/>
  <c r="F339" i="9"/>
  <c r="F368" i="9"/>
  <c r="F50" i="10"/>
  <c r="F80" i="10"/>
  <c r="F111" i="10"/>
  <c r="F157" i="10"/>
  <c r="O107" i="11" s="1"/>
  <c r="F196" i="10"/>
  <c r="F236" i="10"/>
  <c r="O109" i="11" s="1"/>
  <c r="F29" i="12"/>
  <c r="F157" i="13"/>
  <c r="I99" i="7"/>
  <c r="F33" i="12"/>
  <c r="F106" i="14"/>
  <c r="F86" i="14"/>
  <c r="G73" i="11" s="1"/>
  <c r="H73" i="11" s="1"/>
  <c r="R73" i="11" s="1"/>
  <c r="F37" i="14"/>
  <c r="F50" i="1"/>
  <c r="G9" i="11" s="1"/>
  <c r="F81" i="1"/>
  <c r="F93" i="1"/>
  <c r="F110" i="1"/>
  <c r="F140" i="1"/>
  <c r="F155" i="1"/>
  <c r="F171" i="1"/>
  <c r="G13" i="11" s="1"/>
  <c r="F201" i="1"/>
  <c r="F230" i="1"/>
  <c r="G16" i="11" s="1"/>
  <c r="F256" i="1"/>
  <c r="F85" i="2"/>
  <c r="O22" i="11"/>
  <c r="F166" i="2"/>
  <c r="F197" i="2"/>
  <c r="F227" i="2"/>
  <c r="G26" i="11" s="1"/>
  <c r="F17" i="4"/>
  <c r="F40" i="4"/>
  <c r="F265" i="4"/>
  <c r="F18" i="3"/>
  <c r="F45" i="3"/>
  <c r="F96" i="3"/>
  <c r="F157" i="3"/>
  <c r="G45" i="11" s="1"/>
  <c r="F186" i="3"/>
  <c r="F213" i="3"/>
  <c r="F33" i="6"/>
  <c r="F69" i="6"/>
  <c r="O50" i="11" s="1"/>
  <c r="G51" i="11"/>
  <c r="O51" i="11"/>
  <c r="F102" i="6"/>
  <c r="F135" i="6"/>
  <c r="O52" i="11" s="1"/>
  <c r="G53" i="11"/>
  <c r="O53" i="11"/>
  <c r="F168" i="6"/>
  <c r="F304" i="6"/>
  <c r="O57" i="11" s="1"/>
  <c r="P57" i="11" s="1"/>
  <c r="F31" i="7"/>
  <c r="F98" i="7"/>
  <c r="O60" i="11" s="1"/>
  <c r="F196" i="7"/>
  <c r="O63" i="11" s="1"/>
  <c r="F226" i="7"/>
  <c r="G65" i="11" s="1"/>
  <c r="H65" i="11" s="1"/>
  <c r="F51" i="5"/>
  <c r="O76" i="11" s="1"/>
  <c r="F86" i="5"/>
  <c r="F117" i="5"/>
  <c r="O78" i="11" s="1"/>
  <c r="F148" i="5"/>
  <c r="F180" i="5"/>
  <c r="O80" i="11" s="1"/>
  <c r="F204" i="5"/>
  <c r="F232" i="5"/>
  <c r="O85" i="11" s="1"/>
  <c r="F261" i="5"/>
  <c r="F288" i="5"/>
  <c r="F312" i="5"/>
  <c r="F335" i="5"/>
  <c r="F365" i="5"/>
  <c r="F408" i="5"/>
  <c r="O91" i="11" s="1"/>
  <c r="F25" i="9"/>
  <c r="F64" i="9"/>
  <c r="F95" i="9"/>
  <c r="F130" i="9"/>
  <c r="F169" i="9"/>
  <c r="F199" i="9"/>
  <c r="F225" i="9"/>
  <c r="F256" i="9"/>
  <c r="F289" i="9"/>
  <c r="F328" i="9"/>
  <c r="G101" i="11" s="1"/>
  <c r="H101" i="11" s="1"/>
  <c r="F354" i="9"/>
  <c r="F35" i="10"/>
  <c r="F66" i="10"/>
  <c r="F96" i="10"/>
  <c r="G106" i="11" s="1"/>
  <c r="F177" i="10"/>
  <c r="F129" i="7"/>
  <c r="F147" i="4"/>
  <c r="F174" i="4"/>
  <c r="G33" i="11" s="1"/>
  <c r="F202" i="4"/>
  <c r="F231" i="4"/>
  <c r="F15" i="13"/>
  <c r="F146" i="13"/>
  <c r="G33" i="12"/>
  <c r="F96" i="14"/>
  <c r="G74" i="11" s="1"/>
  <c r="H74" i="11" s="1"/>
  <c r="R74" i="11" s="1"/>
  <c r="F126" i="2"/>
  <c r="F119" i="6"/>
  <c r="G52" i="11" s="1"/>
  <c r="H52" i="11" s="1"/>
  <c r="F211" i="7"/>
  <c r="G64" i="11" s="1"/>
  <c r="G54" i="11"/>
  <c r="F6" i="1"/>
  <c r="F273" i="1"/>
  <c r="F356" i="9"/>
  <c r="F22" i="10"/>
  <c r="F54" i="10"/>
  <c r="F83" i="10"/>
  <c r="F114" i="10"/>
  <c r="F160" i="10"/>
  <c r="F199" i="10"/>
  <c r="F6" i="12"/>
  <c r="F101" i="7"/>
  <c r="F163" i="7"/>
  <c r="F338" i="5"/>
  <c r="F368" i="5"/>
  <c r="F6" i="9"/>
  <c r="F82" i="9"/>
  <c r="F113" i="9"/>
  <c r="F152" i="9"/>
  <c r="F212" i="9"/>
  <c r="F243" i="9"/>
  <c r="F291" i="9"/>
  <c r="F311" i="9"/>
  <c r="F342" i="9"/>
  <c r="F6" i="10"/>
  <c r="F37" i="10"/>
  <c r="F98" i="10"/>
  <c r="F179" i="10"/>
  <c r="F219" i="10"/>
  <c r="F21" i="12"/>
  <c r="F189" i="9"/>
  <c r="F47" i="9"/>
  <c r="F85" i="7"/>
  <c r="F51" i="7"/>
  <c r="F19" i="7"/>
  <c r="F286" i="6"/>
  <c r="F249" i="6"/>
  <c r="F217" i="6"/>
  <c r="F187" i="6"/>
  <c r="F154" i="6"/>
  <c r="F121" i="6"/>
  <c r="F88" i="6"/>
  <c r="F54" i="6"/>
  <c r="F20" i="6"/>
  <c r="F242" i="3"/>
  <c r="F215" i="3"/>
  <c r="F188" i="3"/>
  <c r="F159" i="3"/>
  <c r="F127" i="3"/>
  <c r="F98" i="3"/>
  <c r="F72" i="3"/>
  <c r="F47" i="3"/>
  <c r="F20" i="3"/>
  <c r="F252" i="4"/>
  <c r="F218" i="4"/>
  <c r="F192" i="4"/>
  <c r="F165" i="4"/>
  <c r="F315" i="5"/>
  <c r="F291" i="5"/>
  <c r="F264" i="5"/>
  <c r="F249" i="5"/>
  <c r="F207" i="5"/>
  <c r="F183" i="5"/>
  <c r="F151" i="5"/>
  <c r="F120" i="5"/>
  <c r="F89" i="5"/>
  <c r="F54" i="5"/>
  <c r="F25" i="5"/>
  <c r="F96" i="8"/>
  <c r="F59" i="8"/>
  <c r="F116" i="8"/>
  <c r="F48" i="8"/>
  <c r="F22" i="8"/>
  <c r="F228" i="7"/>
  <c r="F199" i="7"/>
  <c r="F132" i="7"/>
  <c r="F135" i="4"/>
  <c r="F104" i="4"/>
  <c r="F81" i="4"/>
  <c r="F54" i="4"/>
  <c r="F31" i="4"/>
  <c r="F6" i="4"/>
  <c r="F216" i="2"/>
  <c r="F184" i="2"/>
  <c r="F153" i="2"/>
  <c r="F130" i="2"/>
  <c r="F72" i="2"/>
  <c r="F41" i="2"/>
  <c r="F6" i="2"/>
  <c r="F246" i="1"/>
  <c r="F219" i="1"/>
  <c r="F187" i="1"/>
  <c r="F158" i="1"/>
  <c r="F129" i="1"/>
  <c r="F97" i="1"/>
  <c r="F69" i="1"/>
  <c r="C9" i="11"/>
  <c r="F9" i="11" s="1"/>
  <c r="C10" i="11"/>
  <c r="F10" i="11" s="1"/>
  <c r="C12" i="11"/>
  <c r="F12" i="11" s="1"/>
  <c r="C14" i="11"/>
  <c r="F14" i="11" s="1"/>
  <c r="C17" i="11"/>
  <c r="F17" i="11" s="1"/>
  <c r="C20" i="11"/>
  <c r="F20" i="11" s="1"/>
  <c r="C21" i="11"/>
  <c r="F21" i="11" s="1"/>
  <c r="C28" i="11"/>
  <c r="F28" i="11" s="1"/>
  <c r="C29" i="11"/>
  <c r="F29" i="11" s="1"/>
  <c r="C31" i="11"/>
  <c r="F31" i="11" s="1"/>
  <c r="C34" i="11"/>
  <c r="F34" i="11" s="1"/>
  <c r="C35" i="11"/>
  <c r="K45" i="11"/>
  <c r="K46" i="11"/>
  <c r="N46" i="11" s="1"/>
  <c r="K48" i="11"/>
  <c r="N48" i="11" s="1"/>
  <c r="K50" i="11"/>
  <c r="N50" i="11" s="1"/>
  <c r="K52" i="11"/>
  <c r="K54" i="11"/>
  <c r="K56" i="11"/>
  <c r="N56" i="11" s="1"/>
  <c r="K58" i="11"/>
  <c r="N58" i="11" s="1"/>
  <c r="K60" i="11"/>
  <c r="N60" i="11" s="1"/>
  <c r="K61" i="11"/>
  <c r="K62" i="11"/>
  <c r="N62" i="11" s="1"/>
  <c r="K63" i="11"/>
  <c r="N63" i="11" s="1"/>
  <c r="C65" i="11"/>
  <c r="F65" i="11" s="1"/>
  <c r="C66" i="11"/>
  <c r="F66" i="11" s="1"/>
  <c r="C67" i="11"/>
  <c r="F67" i="11" s="1"/>
  <c r="C68" i="11"/>
  <c r="F68" i="11" s="1"/>
  <c r="C71" i="11"/>
  <c r="F71" i="11" s="1"/>
  <c r="C75" i="11"/>
  <c r="F75" i="11" s="1"/>
  <c r="Q75" i="11" s="1"/>
  <c r="K76" i="11"/>
  <c r="N76" i="11" s="1"/>
  <c r="K77" i="11"/>
  <c r="N77" i="11" s="1"/>
  <c r="K78" i="11"/>
  <c r="N78" i="11" s="1"/>
  <c r="K79" i="11"/>
  <c r="N79" i="11" s="1"/>
  <c r="K80" i="11"/>
  <c r="N80" i="11" s="1"/>
  <c r="K84" i="1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K100" i="11"/>
  <c r="N100" i="11" s="1"/>
  <c r="K101" i="11"/>
  <c r="N101" i="11" s="1"/>
  <c r="K102" i="11"/>
  <c r="N102" i="11" s="1"/>
  <c r="C104" i="11"/>
  <c r="F104" i="11" s="1"/>
  <c r="C105" i="11"/>
  <c r="F105" i="11" s="1"/>
  <c r="C106" i="11"/>
  <c r="F106" i="11" s="1"/>
  <c r="C107" i="11"/>
  <c r="F107" i="11" s="1"/>
  <c r="C108" i="11"/>
  <c r="F108" i="11" s="1"/>
  <c r="C109" i="11"/>
  <c r="F109" i="11" s="1"/>
  <c r="C110" i="11"/>
  <c r="F110" i="11" s="1"/>
  <c r="K8" i="11"/>
  <c r="N8" i="11" s="1"/>
  <c r="K9" i="11"/>
  <c r="N9" i="11" s="1"/>
  <c r="Q9" i="11" s="1"/>
  <c r="K10" i="11"/>
  <c r="N10" i="11" s="1"/>
  <c r="K11" i="11"/>
  <c r="N11" i="11" s="1"/>
  <c r="K12" i="11"/>
  <c r="N12" i="11" s="1"/>
  <c r="K13" i="11"/>
  <c r="N13" i="11" s="1"/>
  <c r="K14" i="11"/>
  <c r="N14" i="11" s="1"/>
  <c r="Q14" i="11" s="1"/>
  <c r="K16" i="11"/>
  <c r="N16" i="11" s="1"/>
  <c r="K17" i="11"/>
  <c r="N17" i="11" s="1"/>
  <c r="K18" i="11"/>
  <c r="N18" i="11" s="1"/>
  <c r="K19" i="11"/>
  <c r="N19" i="11" s="1"/>
  <c r="K20" i="11"/>
  <c r="N20" i="11" s="1"/>
  <c r="K21" i="11"/>
  <c r="N21" i="11" s="1"/>
  <c r="K22" i="1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K32" i="11"/>
  <c r="N32" i="11" s="1"/>
  <c r="K33" i="11"/>
  <c r="N33" i="11" s="1"/>
  <c r="K34" i="11"/>
  <c r="N34" i="11" s="1"/>
  <c r="Q34" i="11" s="1"/>
  <c r="K35" i="11"/>
  <c r="N35" i="11" s="1"/>
  <c r="C38" i="11"/>
  <c r="F38" i="11" s="1"/>
  <c r="C40" i="11"/>
  <c r="F40" i="11" s="1"/>
  <c r="C41" i="11"/>
  <c r="F41" i="11" s="1"/>
  <c r="C45" i="11"/>
  <c r="F45" i="11" s="1"/>
  <c r="C46" i="11"/>
  <c r="F46" i="11" s="1"/>
  <c r="C47" i="11"/>
  <c r="F47" i="11" s="1"/>
  <c r="C48" i="11"/>
  <c r="F48" i="11" s="1"/>
  <c r="C49" i="11"/>
  <c r="C50" i="11"/>
  <c r="F50" i="11" s="1"/>
  <c r="C51" i="11"/>
  <c r="C52" i="11"/>
  <c r="F52" i="11" s="1"/>
  <c r="C53" i="11"/>
  <c r="F53" i="11" s="1"/>
  <c r="C54" i="11"/>
  <c r="C55" i="11"/>
  <c r="F55" i="11" s="1"/>
  <c r="C56" i="11"/>
  <c r="C57" i="11"/>
  <c r="F57" i="11" s="1"/>
  <c r="C58" i="11"/>
  <c r="F58" i="11" s="1"/>
  <c r="C59" i="11"/>
  <c r="F59" i="11" s="1"/>
  <c r="C60" i="11"/>
  <c r="F60" i="11" s="1"/>
  <c r="C61" i="11"/>
  <c r="F61" i="11" s="1"/>
  <c r="C63" i="11"/>
  <c r="F63" i="11" s="1"/>
  <c r="K66" i="11"/>
  <c r="N66" i="11" s="1"/>
  <c r="K71" i="11"/>
  <c r="N71" i="11" s="1"/>
  <c r="Q71" i="11" s="1"/>
  <c r="C77" i="11"/>
  <c r="F77" i="11" s="1"/>
  <c r="C79" i="11"/>
  <c r="F79" i="11" s="1"/>
  <c r="C84" i="11"/>
  <c r="F84" i="11" s="1"/>
  <c r="C85" i="11"/>
  <c r="F85" i="11" s="1"/>
  <c r="C86" i="11"/>
  <c r="F86" i="11" s="1"/>
  <c r="C88" i="11"/>
  <c r="F88" i="11" s="1"/>
  <c r="C103" i="11"/>
  <c r="F103" i="11" s="1"/>
  <c r="Q103" i="11" s="1"/>
  <c r="K104" i="11"/>
  <c r="N104" i="11" s="1"/>
  <c r="K105" i="11"/>
  <c r="N105" i="11" s="1"/>
  <c r="K106" i="11"/>
  <c r="K107" i="11"/>
  <c r="N107" i="11" s="1"/>
  <c r="K108" i="11"/>
  <c r="N108" i="11" s="1"/>
  <c r="Q108" i="11" s="1"/>
  <c r="K110" i="11"/>
  <c r="N110" i="11" s="1"/>
  <c r="F330" i="9"/>
  <c r="F258" i="9"/>
  <c r="F227" i="9"/>
  <c r="F201" i="9"/>
  <c r="F171" i="9"/>
  <c r="F132" i="9"/>
  <c r="F66" i="9"/>
  <c r="F27" i="9"/>
  <c r="F387" i="5"/>
  <c r="F353" i="5"/>
  <c r="F69" i="7"/>
  <c r="F34" i="7"/>
  <c r="F6" i="7"/>
  <c r="F266" i="6"/>
  <c r="F233" i="6"/>
  <c r="F203" i="6"/>
  <c r="F171" i="6"/>
  <c r="F138" i="6"/>
  <c r="F105" i="6"/>
  <c r="F72" i="6"/>
  <c r="F36" i="6"/>
  <c r="F6" i="6"/>
  <c r="F232" i="3"/>
  <c r="F201" i="3"/>
  <c r="F175" i="3"/>
  <c r="F145" i="3"/>
  <c r="F113" i="3"/>
  <c r="F84" i="3"/>
  <c r="F62" i="3"/>
  <c r="F36" i="3"/>
  <c r="F7" i="3"/>
  <c r="F233" i="4"/>
  <c r="F204" i="4"/>
  <c r="F176" i="4"/>
  <c r="F326" i="5"/>
  <c r="F303" i="5"/>
  <c r="F279" i="5"/>
  <c r="F221" i="5"/>
  <c r="F194" i="5"/>
  <c r="F166" i="5"/>
  <c r="F135" i="5"/>
  <c r="F104" i="5"/>
  <c r="F71" i="5"/>
  <c r="F40" i="5"/>
  <c r="F6" i="5"/>
  <c r="F88" i="8"/>
  <c r="F76" i="8"/>
  <c r="F106" i="8"/>
  <c r="F38" i="8"/>
  <c r="F6" i="8"/>
  <c r="F213" i="7"/>
  <c r="F180" i="7"/>
  <c r="F147" i="7"/>
  <c r="F116" i="7"/>
  <c r="F149" i="4"/>
  <c r="F119" i="4"/>
  <c r="F92" i="4"/>
  <c r="F68" i="4"/>
  <c r="F42" i="4"/>
  <c r="F19" i="4"/>
  <c r="F229" i="2"/>
  <c r="F168" i="2"/>
  <c r="F140" i="2"/>
  <c r="F113" i="2"/>
  <c r="F86" i="2"/>
  <c r="F56" i="2"/>
  <c r="F25" i="2"/>
  <c r="F288" i="1"/>
  <c r="F258" i="1"/>
  <c r="F232" i="1"/>
  <c r="F203" i="1"/>
  <c r="F173" i="1"/>
  <c r="F142" i="1"/>
  <c r="F112" i="1"/>
  <c r="F83" i="1"/>
  <c r="F21" i="1"/>
  <c r="K109" i="11"/>
  <c r="N109" i="11" s="1"/>
  <c r="C102" i="11"/>
  <c r="F102" i="11" s="1"/>
  <c r="Q102" i="11" s="1"/>
  <c r="C101" i="11"/>
  <c r="F101" i="11" s="1"/>
  <c r="C100" i="11"/>
  <c r="F100" i="11" s="1"/>
  <c r="C99" i="11"/>
  <c r="F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K59" i="11"/>
  <c r="N59" i="11" s="1"/>
  <c r="K57" i="11"/>
  <c r="N57" i="11" s="1"/>
  <c r="K55" i="11"/>
  <c r="N55" i="11" s="1"/>
  <c r="K53" i="11"/>
  <c r="N53" i="11" s="1"/>
  <c r="Q53" i="11" s="1"/>
  <c r="K51" i="11"/>
  <c r="N51" i="11" s="1"/>
  <c r="K49" i="11"/>
  <c r="N49" i="11" s="1"/>
  <c r="K47" i="11"/>
  <c r="N47" i="11" s="1"/>
  <c r="K41" i="11"/>
  <c r="N41" i="11" s="1"/>
  <c r="K40" i="11"/>
  <c r="N40" i="11" s="1"/>
  <c r="K39" i="11"/>
  <c r="N39" i="11" s="1"/>
  <c r="K38" i="11"/>
  <c r="N38" i="11" s="1"/>
  <c r="K37" i="11"/>
  <c r="N37" i="11" s="1"/>
  <c r="C33" i="11"/>
  <c r="F33" i="11" s="1"/>
  <c r="C89" i="11"/>
  <c r="F89" i="11" s="1"/>
  <c r="F98" i="2"/>
  <c r="C80" i="11"/>
  <c r="F80" i="11" s="1"/>
  <c r="C78" i="11"/>
  <c r="F78" i="11" s="1"/>
  <c r="Q78" i="11" s="1"/>
  <c r="C76" i="11"/>
  <c r="F76" i="11" s="1"/>
  <c r="K68" i="11"/>
  <c r="N68" i="11" s="1"/>
  <c r="K67" i="11"/>
  <c r="N67" i="11" s="1"/>
  <c r="K65" i="11"/>
  <c r="N65" i="11" s="1"/>
  <c r="C64" i="11"/>
  <c r="C62" i="11"/>
  <c r="F62" i="11" s="1"/>
  <c r="Q62" i="11" s="1"/>
  <c r="C32" i="11"/>
  <c r="F32" i="11" s="1"/>
  <c r="C30" i="11"/>
  <c r="F30" i="11" s="1"/>
  <c r="Q30" i="11" s="1"/>
  <c r="C27" i="11"/>
  <c r="F27" i="11" s="1"/>
  <c r="C26" i="11"/>
  <c r="F26" i="11" s="1"/>
  <c r="Q26" i="11" s="1"/>
  <c r="C25" i="11"/>
  <c r="F25" i="11" s="1"/>
  <c r="C24" i="11"/>
  <c r="F24" i="11" s="1"/>
  <c r="Q24" i="11" s="1"/>
  <c r="C22" i="11"/>
  <c r="F22" i="11" s="1"/>
  <c r="C19" i="11"/>
  <c r="F19" i="11" s="1"/>
  <c r="C18" i="11"/>
  <c r="F18" i="11" s="1"/>
  <c r="C16" i="11"/>
  <c r="F16" i="11" s="1"/>
  <c r="C13" i="11"/>
  <c r="F13" i="11" s="1"/>
  <c r="C11" i="11"/>
  <c r="F11" i="11" s="1"/>
  <c r="F88" i="14"/>
  <c r="F68" i="14"/>
  <c r="F137" i="13"/>
  <c r="F115" i="13"/>
  <c r="F93" i="13"/>
  <c r="F71" i="13"/>
  <c r="F50" i="13"/>
  <c r="F128" i="14"/>
  <c r="F6" i="13"/>
  <c r="F98" i="14"/>
  <c r="F78" i="14"/>
  <c r="F28" i="14"/>
  <c r="F6" i="14"/>
  <c r="F126" i="13"/>
  <c r="F104" i="13"/>
  <c r="F82" i="13"/>
  <c r="F60" i="13"/>
  <c r="F39" i="13"/>
  <c r="F17" i="13"/>
  <c r="F37" i="1"/>
  <c r="F52" i="1"/>
  <c r="C23" i="11"/>
  <c r="F23" i="11" s="1"/>
  <c r="C87" i="11"/>
  <c r="F87" i="11" s="1"/>
  <c r="F199" i="2"/>
  <c r="F235" i="5"/>
  <c r="F274" i="9"/>
  <c r="F68" i="10"/>
  <c r="F134" i="10"/>
  <c r="F97" i="9"/>
  <c r="O110" i="11"/>
  <c r="G110" i="11"/>
  <c r="G112" i="10"/>
  <c r="G197" i="10"/>
  <c r="G103" i="11"/>
  <c r="H52" i="10"/>
  <c r="I237" i="10"/>
  <c r="G52" i="10"/>
  <c r="G158" i="10"/>
  <c r="G81" i="10"/>
  <c r="G108" i="11"/>
  <c r="O108" i="11"/>
  <c r="F81" i="10"/>
  <c r="F197" i="10"/>
  <c r="I52" i="10"/>
  <c r="H158" i="10"/>
  <c r="G105" i="11"/>
  <c r="G104" i="11"/>
  <c r="O104" i="11"/>
  <c r="O105" i="11"/>
  <c r="O106" i="11"/>
  <c r="G109" i="11"/>
  <c r="F131" i="10"/>
  <c r="F52" i="10"/>
  <c r="H111" i="9"/>
  <c r="I111" i="9"/>
  <c r="F111" i="9"/>
  <c r="G369" i="9"/>
  <c r="G340" i="9"/>
  <c r="G309" i="9"/>
  <c r="G97" i="11"/>
  <c r="H150" i="9"/>
  <c r="H45" i="9"/>
  <c r="F80" i="9"/>
  <c r="F187" i="9"/>
  <c r="F210" i="9"/>
  <c r="F309" i="9"/>
  <c r="F369" i="9"/>
  <c r="F150" i="9"/>
  <c r="F45" i="9"/>
  <c r="G241" i="9"/>
  <c r="H241" i="9"/>
  <c r="I80" i="9"/>
  <c r="G93" i="11"/>
  <c r="G94" i="11"/>
  <c r="H94" i="11" s="1"/>
  <c r="O94" i="11"/>
  <c r="G95" i="11"/>
  <c r="I272" i="9"/>
  <c r="F340" i="9"/>
  <c r="G150" i="9"/>
  <c r="H187" i="9"/>
  <c r="F272" i="9"/>
  <c r="G80" i="9"/>
  <c r="I369" i="9"/>
  <c r="G92" i="11"/>
  <c r="O92" i="11"/>
  <c r="G98" i="11"/>
  <c r="G99" i="11"/>
  <c r="G100" i="11"/>
  <c r="O100" i="11"/>
  <c r="G96" i="11"/>
  <c r="O96" i="11"/>
  <c r="O101" i="11"/>
  <c r="G102" i="11"/>
  <c r="O102" i="11"/>
  <c r="P102" i="11" s="1"/>
  <c r="G272" i="9"/>
  <c r="H239" i="9"/>
  <c r="G187" i="9"/>
  <c r="F270" i="9"/>
  <c r="G45" i="9"/>
  <c r="H80" i="9"/>
  <c r="H272" i="9"/>
  <c r="F366" i="5"/>
  <c r="F205" i="5"/>
  <c r="F181" i="5"/>
  <c r="F313" i="5"/>
  <c r="F289" i="5"/>
  <c r="F262" i="5"/>
  <c r="F409" i="5"/>
  <c r="F118" i="5"/>
  <c r="F233" i="5"/>
  <c r="G118" i="5"/>
  <c r="F336" i="5"/>
  <c r="F52" i="5"/>
  <c r="H52" i="5"/>
  <c r="G87" i="5"/>
  <c r="I149" i="5"/>
  <c r="F87" i="5"/>
  <c r="G52" i="5"/>
  <c r="H118" i="5"/>
  <c r="I118" i="5"/>
  <c r="I87" i="5"/>
  <c r="H366" i="5"/>
  <c r="G149" i="5"/>
  <c r="G233" i="5"/>
  <c r="I52" i="5"/>
  <c r="G79" i="11"/>
  <c r="O79" i="11"/>
  <c r="G80" i="11"/>
  <c r="H80" i="11" s="1"/>
  <c r="G84" i="11"/>
  <c r="O84" i="11"/>
  <c r="G85" i="11"/>
  <c r="O86" i="11"/>
  <c r="O87" i="11"/>
  <c r="G181" i="5"/>
  <c r="H336" i="5"/>
  <c r="H409" i="5"/>
  <c r="G76" i="11"/>
  <c r="H76" i="11" s="1"/>
  <c r="H313" i="5"/>
  <c r="G77" i="11"/>
  <c r="O88" i="11"/>
  <c r="O89" i="11"/>
  <c r="G90" i="11"/>
  <c r="O90" i="11"/>
  <c r="G78" i="11"/>
  <c r="O77" i="11"/>
  <c r="H181" i="5"/>
  <c r="G289" i="5"/>
  <c r="G366" i="5"/>
  <c r="G300" i="5"/>
  <c r="G246" i="5"/>
  <c r="G336" i="5"/>
  <c r="G205" i="5"/>
  <c r="G384" i="5"/>
  <c r="I104" i="8"/>
  <c r="H86" i="8"/>
  <c r="I86" i="8"/>
  <c r="H57" i="8"/>
  <c r="G86" i="8"/>
  <c r="F57" i="8"/>
  <c r="G68" i="11"/>
  <c r="G71" i="11"/>
  <c r="I36" i="8"/>
  <c r="I57" i="8"/>
  <c r="F36" i="8"/>
  <c r="G19" i="8"/>
  <c r="F20" i="8" s="1"/>
  <c r="G67" i="11"/>
  <c r="O71" i="11"/>
  <c r="F34" i="8"/>
  <c r="H104" i="8"/>
  <c r="G104" i="8"/>
  <c r="H19" i="8"/>
  <c r="F86" i="8"/>
  <c r="I241" i="7"/>
  <c r="G99" i="7"/>
  <c r="F67" i="7"/>
  <c r="F99" i="7"/>
  <c r="H241" i="7"/>
  <c r="G130" i="7"/>
  <c r="G161" i="7"/>
  <c r="G241" i="7"/>
  <c r="G63" i="11"/>
  <c r="O58" i="11"/>
  <c r="G60" i="11"/>
  <c r="G62" i="11"/>
  <c r="O61" i="11"/>
  <c r="F113" i="7"/>
  <c r="H48" i="7"/>
  <c r="F161" i="7"/>
  <c r="H197" i="7"/>
  <c r="H16" i="7"/>
  <c r="O65" i="11"/>
  <c r="I201" i="6"/>
  <c r="H264" i="6"/>
  <c r="G103" i="6"/>
  <c r="G55" i="11"/>
  <c r="O55" i="11"/>
  <c r="O49" i="11"/>
  <c r="G50" i="11"/>
  <c r="H50" i="11" s="1"/>
  <c r="G57" i="11"/>
  <c r="G70" i="6"/>
  <c r="H169" i="6"/>
  <c r="F103" i="6"/>
  <c r="G34" i="6"/>
  <c r="G230" i="3"/>
  <c r="G173" i="3"/>
  <c r="F111" i="3"/>
  <c r="G143" i="3"/>
  <c r="H34" i="3"/>
  <c r="H60" i="3"/>
  <c r="H255" i="3"/>
  <c r="F143" i="3"/>
  <c r="G199" i="3"/>
  <c r="O39" i="11"/>
  <c r="G40" i="11"/>
  <c r="O40" i="11"/>
  <c r="O41" i="11"/>
  <c r="G46" i="11"/>
  <c r="O46" i="11"/>
  <c r="G47" i="11"/>
  <c r="O47" i="11"/>
  <c r="O37" i="11"/>
  <c r="O38" i="11"/>
  <c r="G38" i="11"/>
  <c r="G48" i="11"/>
  <c r="O48" i="11"/>
  <c r="H124" i="3"/>
  <c r="G82" i="3"/>
  <c r="G17" i="3"/>
  <c r="G111" i="3"/>
  <c r="O45" i="11"/>
  <c r="F52" i="4"/>
  <c r="G133" i="4"/>
  <c r="F29" i="4"/>
  <c r="G79" i="4"/>
  <c r="Q65" i="11"/>
  <c r="H102" i="4"/>
  <c r="H79" i="4"/>
  <c r="H133" i="4"/>
  <c r="I29" i="4"/>
  <c r="G35" i="11"/>
  <c r="G29" i="4"/>
  <c r="G52" i="4"/>
  <c r="G27" i="11"/>
  <c r="G28" i="11"/>
  <c r="H28" i="11" s="1"/>
  <c r="G36" i="11"/>
  <c r="H36" i="11" s="1"/>
  <c r="R36" i="11" s="1"/>
  <c r="F133" i="4"/>
  <c r="O28" i="11"/>
  <c r="F102" i="4"/>
  <c r="O33" i="11"/>
  <c r="O34" i="11"/>
  <c r="H52" i="4"/>
  <c r="O27" i="11"/>
  <c r="O29" i="11"/>
  <c r="G30" i="11"/>
  <c r="G31" i="11"/>
  <c r="O32" i="11"/>
  <c r="P32" i="11" s="1"/>
  <c r="O35" i="11"/>
  <c r="G32" i="11"/>
  <c r="G34" i="11"/>
  <c r="G75" i="11"/>
  <c r="O56" i="11"/>
  <c r="F264" i="6"/>
  <c r="H151" i="2"/>
  <c r="H214" i="2"/>
  <c r="H182" i="2"/>
  <c r="G214" i="2"/>
  <c r="G182" i="2"/>
  <c r="G39" i="2"/>
  <c r="F39" i="2"/>
  <c r="F70" i="2"/>
  <c r="F128" i="2"/>
  <c r="F96" i="2"/>
  <c r="F214" i="2"/>
  <c r="F182" i="2"/>
  <c r="H39" i="2"/>
  <c r="H70" i="2"/>
  <c r="I96" i="2"/>
  <c r="O19" i="11"/>
  <c r="G20" i="11"/>
  <c r="G96" i="2"/>
  <c r="H128" i="2"/>
  <c r="F241" i="2"/>
  <c r="I70" i="2"/>
  <c r="H96" i="2"/>
  <c r="O21" i="11"/>
  <c r="O20" i="11"/>
  <c r="O23" i="11"/>
  <c r="G24" i="11"/>
  <c r="G25" i="11"/>
  <c r="O25" i="11"/>
  <c r="G21" i="11"/>
  <c r="G19" i="11"/>
  <c r="F151" i="2"/>
  <c r="G137" i="2"/>
  <c r="G110" i="2"/>
  <c r="G271" i="1"/>
  <c r="H271" i="1"/>
  <c r="H217" i="1"/>
  <c r="H156" i="1"/>
  <c r="H244" i="1"/>
  <c r="H66" i="1"/>
  <c r="G302" i="1"/>
  <c r="H34" i="1"/>
  <c r="F19" i="1"/>
  <c r="O14" i="11"/>
  <c r="F126" i="1"/>
  <c r="G94" i="1"/>
  <c r="F66" i="1"/>
  <c r="H126" i="1"/>
  <c r="F185" i="1"/>
  <c r="G244" i="1"/>
  <c r="O9" i="11"/>
  <c r="G10" i="11"/>
  <c r="O10" i="11"/>
  <c r="G11" i="11"/>
  <c r="G12" i="11"/>
  <c r="G14" i="11"/>
  <c r="H14" i="11" s="1"/>
  <c r="G17" i="11"/>
  <c r="G18" i="11"/>
  <c r="H185" i="1"/>
  <c r="G32" i="1"/>
  <c r="I126" i="1"/>
  <c r="H183" i="1"/>
  <c r="F300" i="1"/>
  <c r="G8" i="11"/>
  <c r="O12" i="11"/>
  <c r="O11" i="11"/>
  <c r="I66" i="1"/>
  <c r="G126" i="1"/>
  <c r="I271" i="1"/>
  <c r="I217" i="1"/>
  <c r="G66" i="1"/>
  <c r="I156" i="1"/>
  <c r="I244" i="1"/>
  <c r="O16" i="11"/>
  <c r="H94" i="1"/>
  <c r="F34" i="1"/>
  <c r="F244" i="1"/>
  <c r="Q93" i="11"/>
  <c r="N45" i="11"/>
  <c r="C8" i="11"/>
  <c r="G59" i="11" l="1"/>
  <c r="G88" i="11"/>
  <c r="F271" i="9"/>
  <c r="O99" i="11" s="1"/>
  <c r="P99" i="11" s="1"/>
  <c r="R99" i="11" s="1"/>
  <c r="G107" i="11"/>
  <c r="F132" i="10"/>
  <c r="H64" i="11"/>
  <c r="R64" i="11" s="1"/>
  <c r="F385" i="5"/>
  <c r="G91" i="11" s="1"/>
  <c r="H91" i="11" s="1"/>
  <c r="H53" i="11"/>
  <c r="P63" i="11"/>
  <c r="G37" i="11"/>
  <c r="G41" i="11"/>
  <c r="H41" i="11" s="1"/>
  <c r="P39" i="11"/>
  <c r="G58" i="11"/>
  <c r="H58" i="11" s="1"/>
  <c r="F114" i="7"/>
  <c r="G61" i="11" s="1"/>
  <c r="H61" i="11" s="1"/>
  <c r="F35" i="8"/>
  <c r="O66" i="11" s="1"/>
  <c r="P66" i="11" s="1"/>
  <c r="H68" i="11"/>
  <c r="F125" i="3"/>
  <c r="F138" i="2"/>
  <c r="G23" i="11" s="1"/>
  <c r="H23" i="11" s="1"/>
  <c r="F111" i="2"/>
  <c r="G22" i="11" s="1"/>
  <c r="H22" i="11" s="1"/>
  <c r="R22" i="11" s="1"/>
  <c r="F240" i="9"/>
  <c r="O98" i="11" s="1"/>
  <c r="P98" i="11" s="1"/>
  <c r="R98" i="11" s="1"/>
  <c r="F301" i="5"/>
  <c r="F247" i="5"/>
  <c r="G86" i="11" s="1"/>
  <c r="H86" i="11" s="1"/>
  <c r="F49" i="7"/>
  <c r="F184" i="1"/>
  <c r="O13" i="11" s="1"/>
  <c r="P13" i="11" s="1"/>
  <c r="F301" i="1"/>
  <c r="O18" i="11" s="1"/>
  <c r="P18" i="11" s="1"/>
  <c r="F33" i="1"/>
  <c r="O8" i="11" s="1"/>
  <c r="P8" i="11" s="1"/>
  <c r="F64" i="11"/>
  <c r="Q64" i="11" s="1"/>
  <c r="P53" i="11"/>
  <c r="H24" i="11"/>
  <c r="H18" i="11"/>
  <c r="H13" i="11"/>
  <c r="H20" i="11"/>
  <c r="P49" i="11"/>
  <c r="P35" i="11"/>
  <c r="H27" i="11"/>
  <c r="Q68" i="11"/>
  <c r="Q28" i="11"/>
  <c r="Q80" i="11"/>
  <c r="Q76" i="11"/>
  <c r="H9" i="11"/>
  <c r="H16" i="11"/>
  <c r="H17" i="11"/>
  <c r="H11" i="11"/>
  <c r="P26" i="11"/>
  <c r="P24" i="11"/>
  <c r="R24" i="11" s="1"/>
  <c r="H26" i="11"/>
  <c r="H108" i="11"/>
  <c r="P30" i="11"/>
  <c r="H34" i="11"/>
  <c r="H30" i="11"/>
  <c r="P28" i="11"/>
  <c r="P80" i="11"/>
  <c r="H33" i="11"/>
  <c r="P45" i="11"/>
  <c r="P38" i="11"/>
  <c r="P47" i="11"/>
  <c r="P40" i="11"/>
  <c r="P65" i="11"/>
  <c r="H62" i="11"/>
  <c r="P68" i="11"/>
  <c r="H78" i="11"/>
  <c r="H85" i="11"/>
  <c r="R85" i="11" s="1"/>
  <c r="H99" i="11"/>
  <c r="H95" i="11"/>
  <c r="H93" i="11"/>
  <c r="H97" i="11"/>
  <c r="H110" i="11"/>
  <c r="Q32" i="11"/>
  <c r="Q110" i="11"/>
  <c r="Q17" i="11"/>
  <c r="H89" i="11"/>
  <c r="Q12" i="11"/>
  <c r="Q63" i="11"/>
  <c r="Q20" i="11"/>
  <c r="H88" i="11"/>
  <c r="P105" i="11"/>
  <c r="Q91" i="11"/>
  <c r="Q58" i="11"/>
  <c r="N54" i="11"/>
  <c r="P54" i="11"/>
  <c r="N52" i="11"/>
  <c r="Q52" i="11" s="1"/>
  <c r="P52" i="11"/>
  <c r="F35" i="11"/>
  <c r="Q35" i="11" s="1"/>
  <c r="H35" i="11"/>
  <c r="R35" i="11" s="1"/>
  <c r="Q50" i="11"/>
  <c r="H10" i="11"/>
  <c r="H29" i="11"/>
  <c r="P46" i="11"/>
  <c r="P50" i="11"/>
  <c r="R50" i="11" s="1"/>
  <c r="P58" i="11"/>
  <c r="H63" i="11"/>
  <c r="R63" i="11" s="1"/>
  <c r="H77" i="11"/>
  <c r="H84" i="11"/>
  <c r="H79" i="11"/>
  <c r="H12" i="11"/>
  <c r="H19" i="11"/>
  <c r="H21" i="11"/>
  <c r="H25" i="11"/>
  <c r="P56" i="11"/>
  <c r="P51" i="11"/>
  <c r="P55" i="11"/>
  <c r="R55" i="11" s="1"/>
  <c r="H32" i="11"/>
  <c r="H31" i="11"/>
  <c r="P48" i="11"/>
  <c r="P37" i="11"/>
  <c r="P41" i="11"/>
  <c r="P62" i="11"/>
  <c r="P60" i="11"/>
  <c r="P59" i="11"/>
  <c r="P71" i="11"/>
  <c r="H71" i="11"/>
  <c r="P78" i="11"/>
  <c r="R78" i="11" s="1"/>
  <c r="P91" i="11"/>
  <c r="H90" i="11"/>
  <c r="P76" i="11"/>
  <c r="R76" i="11" s="1"/>
  <c r="H102" i="11"/>
  <c r="R102" i="11" s="1"/>
  <c r="H96" i="11"/>
  <c r="H100" i="11"/>
  <c r="H98" i="11"/>
  <c r="H92" i="11"/>
  <c r="P93" i="11"/>
  <c r="R93" i="11" s="1"/>
  <c r="P109" i="11"/>
  <c r="P107" i="11"/>
  <c r="H103" i="11"/>
  <c r="R103" i="11" s="1"/>
  <c r="F58" i="14"/>
  <c r="F64" i="14" s="1"/>
  <c r="F65" i="14" s="1"/>
  <c r="F48" i="14"/>
  <c r="F54" i="14" s="1"/>
  <c r="F55" i="14" s="1"/>
  <c r="F118" i="14"/>
  <c r="F124" i="14" s="1"/>
  <c r="F125" i="14" s="1"/>
  <c r="F126" i="14" s="1"/>
  <c r="F18" i="14"/>
  <c r="F24" i="14" s="1"/>
  <c r="F25" i="14" s="1"/>
  <c r="F26" i="14" s="1"/>
  <c r="F108" i="14"/>
  <c r="F114" i="14" s="1"/>
  <c r="F115" i="14" s="1"/>
  <c r="F116" i="14" s="1"/>
  <c r="F39" i="14"/>
  <c r="F44" i="14" s="1"/>
  <c r="F45" i="14" s="1"/>
  <c r="F46" i="14" s="1"/>
  <c r="F148" i="13"/>
  <c r="F28" i="13"/>
  <c r="N106" i="11"/>
  <c r="P106" i="11"/>
  <c r="P104" i="11"/>
  <c r="P108" i="11"/>
  <c r="P110" i="11"/>
  <c r="R110" i="11" s="1"/>
  <c r="Q57" i="11"/>
  <c r="Q55" i="11"/>
  <c r="Q47" i="11"/>
  <c r="Q40" i="11"/>
  <c r="Q33" i="11"/>
  <c r="Q31" i="11"/>
  <c r="Q29" i="11"/>
  <c r="Q25" i="11"/>
  <c r="Q23" i="11"/>
  <c r="Q21" i="11"/>
  <c r="Q10" i="11"/>
  <c r="Q106" i="11"/>
  <c r="Q104" i="11"/>
  <c r="Q100" i="11"/>
  <c r="Q98" i="11"/>
  <c r="Q96" i="11"/>
  <c r="Q94" i="11"/>
  <c r="Q92" i="11"/>
  <c r="Q90" i="11"/>
  <c r="Q88" i="11"/>
  <c r="Q86" i="11"/>
  <c r="Q79" i="11"/>
  <c r="Q77" i="11"/>
  <c r="Q60" i="11"/>
  <c r="Q48" i="11"/>
  <c r="Q46" i="11"/>
  <c r="Q41" i="11"/>
  <c r="Q18" i="11"/>
  <c r="Q16" i="11"/>
  <c r="Q13" i="11"/>
  <c r="Q11" i="11"/>
  <c r="Q107" i="11"/>
  <c r="Q105" i="11"/>
  <c r="Q101" i="11"/>
  <c r="Q99" i="11"/>
  <c r="Q97" i="11"/>
  <c r="Q95" i="11"/>
  <c r="Q85" i="11"/>
  <c r="Q66" i="11"/>
  <c r="F51" i="11"/>
  <c r="Q51" i="11" s="1"/>
  <c r="H51" i="11"/>
  <c r="F49" i="11"/>
  <c r="Q49" i="11" s="1"/>
  <c r="H49" i="11"/>
  <c r="N84" i="11"/>
  <c r="Q84" i="11" s="1"/>
  <c r="N61" i="11"/>
  <c r="Q61" i="11" s="1"/>
  <c r="P61" i="11"/>
  <c r="F56" i="11"/>
  <c r="Q56" i="11" s="1"/>
  <c r="H56" i="11"/>
  <c r="F54" i="11"/>
  <c r="Q54" i="11" s="1"/>
  <c r="H54" i="11"/>
  <c r="R54" i="11" s="1"/>
  <c r="N22" i="11"/>
  <c r="Q22" i="11" s="1"/>
  <c r="P22" i="11"/>
  <c r="P16" i="11"/>
  <c r="R16" i="11" s="1"/>
  <c r="Q45" i="11"/>
  <c r="P17" i="11"/>
  <c r="R17" i="11" s="1"/>
  <c r="P12" i="11"/>
  <c r="P9" i="11"/>
  <c r="R9" i="11" s="1"/>
  <c r="P14" i="11"/>
  <c r="R14" i="11" s="1"/>
  <c r="P25" i="11"/>
  <c r="R25" i="11" s="1"/>
  <c r="P23" i="11"/>
  <c r="P19" i="11"/>
  <c r="R19" i="11" s="1"/>
  <c r="P31" i="11"/>
  <c r="P33" i="11"/>
  <c r="Q67" i="11"/>
  <c r="H38" i="11"/>
  <c r="R38" i="11" s="1"/>
  <c r="H47" i="11"/>
  <c r="R47" i="11" s="1"/>
  <c r="H46" i="11"/>
  <c r="R46" i="11" s="1"/>
  <c r="H40" i="11"/>
  <c r="H57" i="11"/>
  <c r="R57" i="11" s="1"/>
  <c r="H55" i="11"/>
  <c r="H67" i="11"/>
  <c r="R67" i="11" s="1"/>
  <c r="P85" i="11"/>
  <c r="P84" i="11"/>
  <c r="P79" i="11"/>
  <c r="P97" i="11"/>
  <c r="R97" i="11" s="1"/>
  <c r="P95" i="11"/>
  <c r="P94" i="11"/>
  <c r="R94" i="11" s="1"/>
  <c r="H106" i="11"/>
  <c r="C37" i="11"/>
  <c r="F37" i="11" s="1"/>
  <c r="Q37" i="11" s="1"/>
  <c r="C39" i="11"/>
  <c r="Q89" i="11"/>
  <c r="P11" i="11"/>
  <c r="P10" i="11"/>
  <c r="R10" i="11" s="1"/>
  <c r="P20" i="11"/>
  <c r="R20" i="11" s="1"/>
  <c r="P21" i="11"/>
  <c r="H75" i="11"/>
  <c r="R75" i="11" s="1"/>
  <c r="P29" i="11"/>
  <c r="P27" i="11"/>
  <c r="P34" i="11"/>
  <c r="R34" i="11" s="1"/>
  <c r="H48" i="11"/>
  <c r="R48" i="11" s="1"/>
  <c r="H45" i="11"/>
  <c r="R45" i="11" s="1"/>
  <c r="H59" i="11"/>
  <c r="R59" i="11" s="1"/>
  <c r="H60" i="11"/>
  <c r="P77" i="11"/>
  <c r="R77" i="11" s="1"/>
  <c r="P90" i="11"/>
  <c r="P89" i="11"/>
  <c r="R89" i="11" s="1"/>
  <c r="P88" i="11"/>
  <c r="P87" i="11"/>
  <c r="P86" i="11"/>
  <c r="P101" i="11"/>
  <c r="R101" i="11" s="1"/>
  <c r="P96" i="11"/>
  <c r="P100" i="11"/>
  <c r="R100" i="11" s="1"/>
  <c r="P92" i="11"/>
  <c r="H107" i="11"/>
  <c r="H109" i="11"/>
  <c r="H104" i="11"/>
  <c r="H105" i="11"/>
  <c r="Q87" i="11"/>
  <c r="H87" i="11"/>
  <c r="G66" i="11"/>
  <c r="H66" i="11" s="1"/>
  <c r="R80" i="11"/>
  <c r="R65" i="11"/>
  <c r="R52" i="11"/>
  <c r="Q59" i="11"/>
  <c r="R58" i="11"/>
  <c r="R32" i="11"/>
  <c r="R33" i="11"/>
  <c r="R30" i="11"/>
  <c r="Q19" i="11"/>
  <c r="Q109" i="11"/>
  <c r="R62" i="11"/>
  <c r="R68" i="11"/>
  <c r="R28" i="11"/>
  <c r="R53" i="11"/>
  <c r="R26" i="11"/>
  <c r="Q38" i="11"/>
  <c r="Q27" i="11"/>
  <c r="H8" i="11"/>
  <c r="F8" i="11"/>
  <c r="Q8" i="11" s="1"/>
  <c r="R91" i="11" l="1"/>
  <c r="R96" i="11"/>
  <c r="R86" i="11"/>
  <c r="R88" i="11"/>
  <c r="R27" i="11"/>
  <c r="R11" i="11"/>
  <c r="R95" i="11"/>
  <c r="R40" i="11"/>
  <c r="R31" i="11"/>
  <c r="R49" i="11"/>
  <c r="R108" i="11"/>
  <c r="F66" i="14"/>
  <c r="G70" i="11" s="1"/>
  <c r="H70" i="11" s="1"/>
  <c r="R70" i="11" s="1"/>
  <c r="F56" i="14"/>
  <c r="G69" i="11" s="1"/>
  <c r="H69" i="11" s="1"/>
  <c r="R69" i="11" s="1"/>
  <c r="R13" i="11"/>
  <c r="R18" i="11"/>
  <c r="R21" i="11"/>
  <c r="R12" i="11"/>
  <c r="R71" i="11"/>
  <c r="R51" i="11"/>
  <c r="R66" i="11"/>
  <c r="R41" i="11"/>
  <c r="R79" i="11"/>
  <c r="R106" i="11"/>
  <c r="R105" i="11"/>
  <c r="R109" i="11"/>
  <c r="R92" i="11"/>
  <c r="R90" i="11"/>
  <c r="R60" i="11"/>
  <c r="R56" i="11"/>
  <c r="R104" i="11"/>
  <c r="R107" i="11"/>
  <c r="R29" i="11"/>
  <c r="R84" i="11"/>
  <c r="R61" i="11"/>
  <c r="F118" i="11"/>
  <c r="R23" i="11"/>
  <c r="R8" i="11"/>
  <c r="R87" i="11"/>
  <c r="H39" i="11"/>
  <c r="R39" i="11" s="1"/>
  <c r="F39" i="11"/>
  <c r="Q39" i="11" s="1"/>
  <c r="H37" i="11"/>
  <c r="R37" i="11" s="1"/>
</calcChain>
</file>

<file path=xl/sharedStrings.xml><?xml version="1.0" encoding="utf-8"?>
<sst xmlns="http://schemas.openxmlformats.org/spreadsheetml/2006/main" count="5104" uniqueCount="1689">
  <si>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</si>
  <si>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</si>
  <si>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</si>
  <si>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</si>
  <si>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</si>
  <si>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</si>
  <si>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</si>
  <si>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</si>
  <si>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</si>
  <si>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</si>
  <si>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</si>
  <si>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</si>
  <si>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</si>
  <si>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</si>
  <si>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</si>
  <si>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</si>
  <si>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</si>
  <si>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</si>
  <si>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</si>
  <si>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</si>
  <si>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</si>
  <si>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</si>
  <si>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</si>
  <si>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</si>
  <si>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</si>
  <si>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</si>
  <si>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</si>
  <si>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</si>
  <si>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</si>
  <si>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</si>
  <si>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</si>
  <si>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</si>
  <si>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</si>
  <si>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</si>
  <si>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</si>
  <si>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</si>
  <si>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</si>
  <si>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</si>
  <si>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</si>
  <si>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</si>
  <si>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</si>
  <si>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</si>
  <si>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</si>
  <si>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</si>
  <si>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</si>
  <si>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</si>
  <si>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</si>
  <si>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</si>
  <si>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</si>
  <si>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</si>
  <si>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</si>
  <si>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</si>
  <si>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</si>
  <si>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</si>
  <si>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</si>
  <si>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</si>
  <si>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</si>
  <si>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</si>
  <si>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</si>
  <si>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</si>
  <si>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</si>
  <si>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</si>
  <si>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</si>
  <si>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</si>
  <si>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</si>
  <si>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</si>
  <si>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</si>
  <si>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</si>
  <si>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</si>
  <si>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</si>
  <si>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</si>
  <si>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</si>
  <si>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</si>
  <si>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</si>
  <si>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</si>
  <si>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</si>
  <si>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</si>
  <si>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</si>
  <si>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</si>
  <si>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</si>
  <si>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</si>
  <si>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</si>
  <si>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</si>
  <si>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</si>
  <si>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</si>
  <si>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</si>
  <si>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</si>
  <si>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</si>
  <si>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</si>
  <si>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</si>
  <si>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</si>
  <si>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</si>
  <si>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</si>
  <si>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</si>
  <si>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</si>
  <si>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</si>
  <si>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</si>
  <si>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</si>
  <si>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</si>
  <si>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</si>
  <si>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</si>
  <si>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</si>
  <si>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</si>
  <si>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</si>
  <si>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</si>
  <si>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</si>
  <si>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</si>
  <si>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</si>
  <si>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</si>
  <si>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</si>
  <si>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</si>
  <si>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</si>
  <si>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</si>
  <si>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</si>
  <si>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</si>
  <si>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</si>
  <si>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</si>
  <si>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</si>
  <si>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</si>
  <si>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</si>
  <si>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</si>
  <si>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</si>
  <si>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</si>
  <si>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</si>
  <si>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</si>
  <si>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</si>
  <si>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</si>
  <si>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</si>
  <si>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</si>
  <si>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</si>
  <si>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</si>
  <si>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</si>
  <si>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</si>
  <si>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</si>
  <si>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</si>
  <si>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</si>
  <si>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</si>
  <si>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</si>
  <si>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</si>
  <si>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</si>
  <si>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</si>
  <si>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</si>
  <si>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</si>
  <si>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</si>
  <si>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</si>
  <si>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</si>
  <si>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</si>
  <si>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</si>
  <si>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</si>
  <si>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</si>
  <si>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</si>
  <si>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</si>
  <si>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</si>
  <si>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</si>
  <si>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</si>
  <si>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</si>
  <si>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</si>
  <si>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</si>
  <si>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</si>
  <si>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</si>
  <si>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</si>
  <si>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</si>
  <si>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</si>
  <si>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</si>
  <si>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</si>
  <si>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</si>
  <si>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</si>
  <si>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</si>
  <si>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</si>
  <si>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</si>
  <si>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</si>
  <si>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</si>
  <si>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</si>
  <si>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</si>
  <si>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</si>
  <si>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</si>
  <si>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</si>
  <si>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</si>
  <si>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</si>
  <si>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</si>
  <si>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</si>
  <si>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</si>
  <si>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</si>
  <si>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</si>
  <si>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</si>
  <si>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</si>
  <si>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</si>
  <si>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</si>
  <si>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</si>
  <si>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</si>
  <si>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</si>
  <si>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</si>
  <si>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</si>
  <si>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</si>
  <si>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</si>
  <si>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</si>
  <si>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</si>
  <si>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</si>
  <si>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</si>
  <si>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</si>
  <si>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</si>
  <si>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</si>
  <si>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</si>
  <si>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</si>
  <si>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</si>
  <si>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</si>
  <si>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</si>
  <si>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</si>
  <si>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</si>
  <si>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</si>
  <si>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</si>
  <si>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</si>
  <si>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</si>
  <si>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</si>
  <si>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</si>
  <si>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</si>
  <si>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</si>
  <si>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</si>
  <si>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</si>
  <si>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</si>
  <si>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</si>
  <si>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</si>
  <si>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</si>
  <si>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</si>
  <si>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</si>
  <si>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</si>
  <si>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</si>
  <si>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</si>
  <si>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</si>
  <si>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</si>
  <si>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</si>
  <si>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</si>
  <si>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</si>
  <si>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</si>
  <si>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</si>
  <si>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</si>
  <si>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</si>
  <si>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</si>
  <si>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</si>
  <si>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</si>
  <si>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</si>
  <si>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</si>
  <si>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</si>
  <si>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</si>
  <si>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</si>
  <si>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</si>
  <si>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</si>
  <si>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</si>
  <si>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</si>
  <si>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</si>
  <si>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</si>
  <si>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</si>
  <si>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</si>
  <si>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</si>
  <si>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</si>
  <si>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</si>
  <si>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</si>
  <si>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</si>
  <si>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</si>
  <si>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</si>
  <si>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</si>
  <si>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</si>
  <si>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</si>
  <si>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</si>
  <si>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</si>
  <si>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</si>
  <si>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</si>
  <si>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</si>
  <si>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</si>
  <si>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</si>
  <si>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</si>
  <si>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</si>
  <si>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</si>
  <si>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</si>
  <si>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</si>
  <si>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</si>
  <si>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</si>
  <si>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</si>
  <si>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</si>
  <si>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</si>
  <si>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</si>
  <si>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</si>
  <si>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</si>
  <si>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</si>
  <si>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</si>
  <si>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</si>
  <si>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</si>
  <si>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</si>
  <si>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</si>
  <si>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</si>
  <si>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</si>
  <si>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</si>
  <si>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</si>
  <si>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</si>
  <si>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</si>
  <si>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</si>
  <si>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</si>
  <si>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</si>
  <si>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</si>
  <si>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</si>
  <si>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</si>
  <si>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</si>
  <si>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</si>
  <si>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</si>
  <si>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</si>
  <si>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</si>
  <si>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</si>
  <si>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</si>
  <si>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</si>
  <si>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</si>
  <si>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</si>
  <si>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</si>
  <si>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</si>
  <si>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</si>
  <si>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</si>
  <si>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</si>
  <si>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</si>
  <si>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</si>
  <si>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</si>
  <si>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</si>
  <si>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</si>
  <si>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</si>
  <si>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</si>
  <si>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</si>
  <si>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</si>
  <si>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</si>
  <si>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</si>
  <si>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</si>
  <si>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</si>
  <si>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</si>
  <si>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</si>
  <si>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</si>
  <si>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</si>
  <si>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</si>
  <si>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</si>
  <si>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</si>
  <si>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</si>
  <si>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</si>
  <si>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</si>
  <si>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</si>
  <si>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</si>
  <si>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</si>
  <si>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</si>
  <si>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</si>
  <si>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</si>
  <si>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</si>
  <si>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</si>
  <si>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</si>
  <si>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</si>
  <si>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</si>
  <si>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</si>
  <si>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</si>
  <si>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</si>
  <si>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</si>
  <si>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</si>
  <si>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</si>
  <si>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</si>
  <si>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</si>
  <si>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</si>
  <si>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</si>
  <si>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</si>
  <si>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</si>
  <si>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</si>
  <si>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</si>
  <si>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</si>
  <si>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</si>
  <si>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</si>
  <si>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</si>
  <si>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</si>
  <si>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</si>
  <si>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</si>
  <si>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</si>
  <si>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</si>
  <si>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</si>
  <si>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</si>
  <si>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</si>
  <si>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</si>
  <si>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</si>
  <si>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</si>
  <si>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</si>
  <si>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</si>
  <si>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</si>
  <si>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</si>
  <si>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</si>
  <si>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</si>
  <si>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</si>
  <si>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</si>
  <si>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</si>
  <si>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</si>
  <si>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</si>
  <si>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</si>
  <si>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</si>
  <si>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</si>
  <si>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</si>
  <si>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</si>
  <si>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</si>
  <si>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</si>
  <si>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</si>
  <si>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</si>
  <si>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</si>
  <si>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</si>
  <si>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</si>
  <si>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</si>
  <si>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</si>
  <si>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</si>
  <si>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</si>
  <si>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</si>
  <si>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</si>
  <si>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</si>
  <si>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</si>
  <si>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</si>
  <si>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</si>
  <si>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</si>
  <si>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</si>
  <si>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</si>
  <si>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</si>
  <si>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</si>
  <si>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</si>
  <si>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</si>
  <si>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</si>
  <si>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</si>
  <si>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</si>
  <si>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</si>
  <si>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</si>
  <si>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</si>
  <si>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</si>
  <si>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</si>
  <si>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</si>
  <si>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</si>
  <si>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</si>
  <si>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</si>
  <si>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</si>
  <si>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</si>
  <si>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</si>
  <si>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</si>
  <si>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</si>
  <si>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</si>
  <si>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</si>
  <si>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</si>
  <si>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</si>
  <si>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</si>
  <si>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</si>
  <si>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</si>
  <si>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</si>
  <si>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</si>
  <si>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</si>
  <si>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</si>
  <si>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</si>
  <si>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</si>
  <si>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</si>
  <si>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</si>
  <si>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</si>
  <si>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</si>
  <si>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</si>
  <si>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</si>
  <si>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</si>
  <si>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</si>
  <si>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</si>
  <si>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</si>
  <si>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</si>
  <si>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</si>
  <si>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</si>
  <si>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</si>
  <si>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</si>
  <si>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</si>
  <si>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</si>
  <si>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</si>
  <si>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</si>
  <si>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</si>
  <si>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</si>
  <si>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</si>
  <si>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</si>
  <si>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</si>
  <si>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</si>
  <si>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</si>
  <si>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</si>
  <si>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</si>
  <si>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</si>
  <si>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</si>
  <si>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</si>
  <si>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</si>
  <si>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</si>
  <si>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</si>
  <si>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</si>
  <si>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</si>
  <si>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</si>
  <si>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</si>
  <si>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</si>
  <si>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</si>
  <si>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</si>
  <si>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</si>
  <si>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</si>
  <si>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</si>
  <si>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</si>
  <si>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</si>
  <si>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</si>
  <si>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</si>
  <si>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</si>
  <si>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</si>
  <si>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</si>
  <si>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</si>
  <si>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</si>
  <si>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</si>
  <si>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</si>
  <si>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</si>
  <si>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</si>
  <si>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</si>
  <si>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</si>
  <si>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</si>
  <si>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</si>
  <si>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</si>
  <si>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</si>
  <si>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</si>
  <si>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</si>
  <si>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</si>
  <si>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</si>
  <si>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</si>
  <si>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</si>
  <si>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</si>
  <si>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</si>
  <si>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</si>
  <si>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</si>
  <si>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</si>
  <si>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</si>
  <si>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</si>
  <si>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</si>
  <si>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</si>
  <si>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</si>
  <si>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</si>
  <si>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</si>
  <si>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</si>
  <si>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</si>
  <si>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</si>
  <si>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</si>
  <si>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</si>
  <si>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</si>
  <si>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</si>
  <si>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</si>
  <si>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</si>
  <si>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</si>
  <si>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</si>
  <si>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</si>
  <si>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</si>
  <si>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</si>
  <si>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</si>
  <si>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</si>
  <si>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</si>
  <si>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</si>
  <si>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</si>
  <si>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</si>
  <si>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</si>
  <si>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</si>
  <si>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</si>
  <si>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</si>
  <si>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</si>
  <si>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</si>
  <si>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</si>
  <si>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</si>
  <si>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</si>
  <si>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</si>
  <si>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</si>
  <si>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</si>
  <si>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</si>
  <si>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</si>
  <si>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</si>
  <si>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</si>
  <si>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</si>
  <si>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</si>
  <si>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</si>
  <si>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</si>
  <si>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</si>
  <si>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</si>
  <si>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</si>
  <si>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</si>
  <si>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</si>
  <si>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</si>
  <si>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</si>
  <si>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</si>
  <si>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</si>
  <si>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</si>
  <si>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</si>
  <si>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</si>
  <si>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</si>
  <si>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</si>
  <si>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</si>
  <si>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</si>
  <si>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</si>
  <si>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</si>
  <si>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</si>
  <si>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</si>
  <si>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</si>
  <si>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</si>
  <si>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</si>
  <si>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</si>
  <si>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</si>
  <si>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</si>
  <si>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</si>
  <si>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</si>
  <si>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</si>
  <si>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</si>
  <si>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</si>
  <si>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</si>
  <si>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</si>
  <si>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</si>
  <si>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</si>
  <si>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</si>
  <si>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</si>
  <si>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</si>
  <si>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</si>
  <si>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</si>
  <si>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</si>
  <si>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</si>
  <si>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</si>
  <si>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</si>
  <si>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</si>
  <si>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</si>
  <si>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</si>
  <si>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</si>
  <si>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</si>
  <si>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</si>
  <si>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</si>
  <si>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</si>
  <si>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</si>
  <si>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</si>
  <si>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</si>
  <si>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</si>
  <si>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</si>
  <si>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</si>
  <si>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</si>
  <si>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</si>
  <si>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</si>
  <si>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</si>
  <si>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</si>
  <si>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</si>
  <si>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</si>
  <si>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</si>
  <si>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</si>
  <si>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</si>
  <si>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</si>
  <si>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</si>
  <si>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</si>
  <si>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</si>
  <si>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</si>
  <si>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</si>
  <si>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</si>
  <si>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</si>
  <si>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</si>
  <si>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</si>
  <si>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</si>
  <si>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</si>
  <si>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</si>
  <si>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</si>
  <si>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</si>
  <si>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</si>
  <si>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</si>
  <si>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</si>
  <si>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</si>
  <si>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</si>
  <si>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</si>
  <si>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</si>
  <si>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</si>
  <si>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</si>
  <si>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</si>
  <si>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</si>
  <si>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</si>
  <si>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</si>
  <si>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</si>
  <si>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</si>
  <si>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</si>
  <si>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</si>
  <si>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</si>
  <si>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</si>
  <si>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</si>
  <si>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</si>
  <si>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</si>
  <si>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</si>
  <si>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</si>
  <si>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</si>
  <si>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</si>
  <si>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</si>
  <si>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</si>
  <si>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</si>
  <si>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</si>
  <si>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</si>
  <si>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</si>
  <si>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</si>
  <si>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</si>
  <si>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</si>
  <si>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</si>
  <si>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</si>
  <si>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</si>
  <si>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</si>
  <si>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</si>
  <si>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</si>
  <si>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</si>
  <si>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</si>
  <si>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</si>
  <si>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</si>
  <si>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</si>
  <si>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</si>
  <si>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</si>
  <si>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</si>
  <si>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</si>
  <si>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</si>
  <si>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</si>
  <si>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</si>
  <si>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</si>
  <si>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</si>
  <si>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</si>
  <si>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</si>
  <si>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</si>
  <si>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</si>
  <si>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</si>
  <si>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</si>
  <si>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</si>
  <si>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</si>
  <si>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</si>
  <si>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</si>
  <si>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</si>
  <si>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</si>
  <si>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</si>
  <si>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</si>
  <si>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</si>
  <si>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</si>
  <si>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</si>
  <si>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</si>
  <si>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</si>
  <si>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</si>
  <si>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</si>
  <si>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</si>
  <si>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</si>
  <si>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</si>
  <si>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</si>
  <si>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</si>
  <si>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</si>
  <si>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</si>
  <si>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</si>
  <si>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</si>
  <si>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</si>
  <si>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</si>
  <si>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</si>
  <si>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</si>
  <si>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</si>
  <si>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</si>
  <si>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</si>
  <si>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</si>
  <si>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</si>
  <si>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</si>
  <si>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</si>
  <si>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</si>
  <si>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</si>
  <si>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</si>
  <si>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</si>
  <si>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</si>
  <si>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</si>
  <si>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</si>
  <si>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</si>
  <si>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</si>
  <si>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</si>
  <si>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</si>
  <si>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</si>
  <si>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</si>
  <si>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</si>
  <si>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</si>
  <si>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</si>
  <si>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</si>
  <si>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</si>
  <si>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</si>
  <si>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</si>
  <si>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</si>
  <si>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</si>
  <si>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</si>
  <si>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</si>
  <si>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</si>
  <si>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</si>
  <si>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</si>
  <si>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</si>
  <si>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</si>
  <si>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</si>
  <si>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</si>
  <si>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</si>
  <si>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</si>
  <si>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</si>
  <si>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</si>
  <si>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</si>
  <si>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</si>
  <si>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</si>
  <si>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</si>
  <si>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</si>
  <si>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</si>
  <si>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</si>
  <si>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</si>
  <si>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</si>
  <si>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</si>
  <si>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</si>
  <si>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</si>
  <si>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</si>
  <si>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</si>
  <si>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</si>
  <si>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</si>
  <si>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</si>
  <si>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</si>
  <si>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</si>
  <si>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</si>
  <si>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</si>
  <si>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</si>
  <si>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</si>
  <si>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</si>
  <si>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</si>
  <si>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</si>
  <si>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</si>
  <si>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</si>
  <si>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</si>
  <si>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</si>
  <si>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</si>
  <si>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</si>
  <si>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</si>
  <si>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</si>
  <si>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</si>
  <si>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</si>
  <si>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</si>
  <si>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</si>
  <si>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</si>
  <si>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</si>
  <si>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</si>
  <si>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</si>
  <si>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</si>
  <si>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</si>
  <si>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</si>
  <si>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</si>
  <si>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</si>
  <si>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</si>
  <si>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</si>
  <si>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</si>
  <si>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</si>
  <si>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</si>
  <si>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</si>
  <si>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</si>
  <si>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</si>
  <si>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</si>
  <si>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</si>
  <si>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</si>
  <si>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</si>
  <si>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</si>
  <si>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</si>
  <si>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</si>
  <si>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</si>
  <si>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</si>
  <si>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</si>
  <si>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</si>
  <si>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</si>
  <si>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</si>
  <si>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</si>
  <si>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</si>
  <si>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</si>
  <si>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</si>
  <si>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</si>
  <si>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</si>
  <si>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</si>
  <si>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</si>
  <si>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</si>
  <si>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</si>
  <si>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</si>
  <si>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</si>
  <si>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</si>
  <si>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</si>
  <si>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</si>
  <si>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</si>
  <si>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</si>
  <si>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</si>
  <si>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</si>
  <si>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</si>
  <si>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</si>
  <si>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</si>
  <si>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</si>
  <si>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</si>
  <si>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</si>
  <si>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</si>
  <si>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</si>
  <si>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</si>
  <si>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</si>
  <si>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</si>
  <si>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</si>
  <si>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</si>
  <si>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</si>
  <si>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</si>
  <si>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</si>
  <si>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</si>
  <si>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</si>
  <si>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</si>
  <si>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</si>
  <si>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</si>
  <si>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</si>
  <si>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</si>
  <si>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</si>
  <si>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</si>
  <si>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</si>
  <si>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</si>
  <si>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</si>
  <si>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</si>
  <si>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</si>
  <si>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</si>
  <si>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</si>
  <si>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</si>
  <si>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</si>
  <si>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</si>
  <si>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</si>
  <si>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</si>
  <si>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</si>
  <si>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</si>
  <si>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</si>
  <si>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</si>
  <si>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</si>
  <si>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</si>
  <si>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</si>
  <si>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</si>
  <si>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</si>
  <si>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</si>
  <si>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</si>
  <si>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</si>
  <si>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</si>
  <si>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</si>
  <si>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</si>
  <si>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</si>
  <si>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</si>
  <si>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</si>
  <si>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</si>
  <si>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</si>
  <si>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</si>
  <si>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</si>
  <si>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</si>
  <si>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</si>
  <si>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</si>
  <si>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</si>
  <si>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</si>
  <si>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</si>
  <si>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</si>
  <si>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</si>
  <si>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</si>
  <si>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</si>
  <si>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</si>
  <si>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</si>
  <si>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</si>
  <si>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</si>
  <si>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</si>
  <si>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</si>
  <si>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</si>
  <si>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</si>
  <si>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</si>
  <si>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</si>
  <si>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</si>
  <si>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</si>
  <si>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</si>
  <si>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</si>
  <si>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</si>
  <si>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</si>
  <si>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</si>
  <si>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</si>
  <si>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</si>
  <si>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</si>
  <si>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</si>
  <si>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</si>
  <si>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</si>
  <si>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</si>
  <si>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</si>
  <si>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</si>
  <si>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</si>
  <si>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</si>
  <si>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</si>
  <si>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</si>
  <si>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</si>
  <si>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</si>
  <si>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</si>
  <si>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</si>
  <si>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</si>
  <si>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</si>
  <si>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</si>
  <si>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</si>
  <si>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</si>
  <si>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</si>
  <si>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</si>
  <si>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</si>
  <si>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</si>
  <si>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</si>
  <si>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</si>
  <si>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</si>
  <si>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</si>
  <si>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</si>
  <si>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</si>
  <si>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</si>
  <si>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</si>
  <si>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</si>
  <si>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</si>
  <si>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</si>
  <si>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</si>
  <si>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</si>
  <si>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</si>
  <si>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</si>
  <si>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</si>
  <si>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</si>
  <si>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</si>
  <si>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</si>
  <si>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</si>
  <si>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</si>
  <si>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</si>
  <si>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</si>
  <si>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</si>
  <si>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</si>
  <si>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</si>
  <si>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</si>
  <si>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</si>
  <si>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</si>
  <si>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</si>
  <si>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</si>
  <si>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</si>
  <si>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</si>
  <si>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</si>
  <si>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</si>
  <si>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</si>
  <si>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</si>
  <si>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</si>
  <si>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</si>
  <si>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</si>
  <si>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</si>
  <si>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</si>
  <si>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</si>
  <si>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</si>
  <si>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</si>
  <si>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</si>
  <si>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</si>
  <si>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</si>
  <si>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</si>
  <si>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</si>
  <si>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</si>
  <si>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</si>
  <si>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</si>
  <si>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</si>
  <si>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</si>
  <si>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</si>
  <si>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</si>
  <si>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</si>
  <si>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</si>
  <si>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</si>
  <si>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</si>
  <si>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</si>
  <si>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</si>
  <si>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</si>
  <si>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</si>
  <si>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</si>
  <si>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</si>
  <si>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</si>
  <si>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</si>
  <si>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</si>
  <si>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</si>
  <si>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</si>
  <si>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</si>
  <si>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</si>
  <si>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</si>
  <si>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</si>
  <si>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</si>
  <si>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</si>
  <si>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</si>
  <si>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</si>
  <si>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</si>
  <si>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</si>
  <si>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</si>
  <si>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</si>
  <si>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</si>
  <si>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</si>
  <si>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</si>
  <si>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</si>
  <si>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</si>
  <si>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</si>
  <si>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</si>
  <si>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</si>
  <si>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</si>
  <si>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</si>
  <si>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</si>
  <si>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</si>
  <si>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</si>
  <si>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</si>
  <si>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</si>
  <si>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</si>
  <si>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</si>
  <si>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</si>
  <si>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</si>
  <si>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</si>
  <si>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</si>
  <si>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</si>
  <si>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</si>
  <si>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</si>
  <si>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</si>
  <si>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</si>
  <si>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</si>
  <si>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</si>
  <si>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</si>
  <si>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</si>
  <si>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</si>
  <si>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</si>
  <si>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</si>
  <si>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</si>
  <si>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</si>
  <si>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</si>
  <si>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</si>
  <si>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</si>
  <si>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</si>
  <si>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</si>
  <si>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</si>
  <si>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</si>
  <si>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</si>
  <si>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</si>
  <si>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</si>
  <si>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</si>
  <si>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</si>
  <si>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</si>
  <si>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</si>
  <si>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</si>
  <si>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</si>
  <si>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</si>
  <si>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</si>
  <si>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</si>
  <si>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</si>
  <si>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</si>
  <si>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</si>
  <si>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</si>
  <si>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</si>
  <si>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</si>
  <si>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</si>
  <si>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</si>
  <si>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</si>
  <si>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</si>
  <si>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</si>
  <si>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</si>
  <si>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</si>
  <si>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</si>
  <si>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</si>
  <si>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</si>
  <si>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</si>
  <si>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</si>
  <si>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</si>
  <si>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</si>
  <si>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</si>
  <si>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</si>
  <si>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</si>
  <si>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</si>
  <si>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</si>
  <si>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</si>
  <si>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</si>
  <si>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</si>
  <si>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</si>
  <si>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</si>
  <si>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</si>
  <si>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</si>
  <si>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</si>
  <si>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</si>
  <si>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</si>
  <si>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</si>
  <si>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</si>
  <si>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</si>
  <si>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</si>
  <si>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</si>
  <si>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</si>
  <si>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</si>
  <si>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</si>
  <si>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</si>
  <si>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</si>
  <si>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</si>
  <si>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</si>
  <si>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</si>
  <si>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</si>
  <si>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</si>
  <si>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</si>
  <si>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</si>
  <si>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</si>
  <si>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</si>
  <si>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</si>
  <si>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</si>
  <si>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</si>
  <si>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</si>
  <si>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</si>
  <si>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</si>
  <si>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</si>
  <si>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</si>
  <si>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</si>
  <si>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</si>
  <si>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</si>
  <si>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</si>
  <si>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</si>
  <si>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</si>
  <si>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</si>
  <si>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</si>
  <si>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</si>
  <si>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</si>
  <si>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</si>
  <si>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</si>
  <si>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</si>
  <si>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</si>
  <si>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</si>
  <si>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</si>
  <si>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</si>
  <si>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</si>
  <si>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</si>
  <si>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</si>
  <si>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</si>
  <si>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</si>
  <si>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</si>
  <si>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</si>
  <si>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</si>
  <si>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</si>
  <si>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</si>
  <si>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</si>
  <si>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</si>
  <si>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</si>
  <si>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</si>
  <si>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</si>
  <si>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</si>
  <si>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</si>
  <si>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</si>
  <si>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</si>
  <si>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</si>
  <si>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</si>
  <si>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</si>
  <si>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</si>
  <si>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</si>
  <si>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</si>
  <si>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</si>
  <si>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</si>
  <si>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</si>
  <si>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</si>
  <si>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</si>
  <si>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</si>
  <si>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</si>
  <si>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</si>
  <si>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</si>
  <si>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</si>
  <si>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</si>
  <si>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</si>
  <si>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</si>
  <si>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</si>
  <si>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</si>
  <si>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</si>
  <si>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</si>
  <si>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</si>
  <si>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</si>
  <si>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</si>
  <si>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</si>
  <si>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</si>
  <si>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</si>
  <si>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</si>
  <si>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</si>
  <si>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</si>
  <si>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</si>
  <si>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</si>
  <si>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</si>
  <si>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</si>
  <si>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</si>
  <si>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</si>
  <si>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</si>
  <si>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</si>
  <si>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</si>
  <si>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</si>
  <si>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</si>
  <si>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</si>
  <si>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</si>
  <si>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</si>
  <si>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</si>
  <si>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</si>
  <si>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</si>
  <si>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</si>
  <si>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</si>
  <si>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</si>
  <si>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</si>
  <si>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</si>
  <si>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</si>
  <si>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</si>
  <si>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</si>
  <si>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</si>
  <si>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</si>
  <si>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</si>
  <si>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</si>
  <si>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</si>
  <si>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</si>
  <si>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</si>
  <si>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</si>
  <si>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</si>
  <si>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</si>
  <si>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</si>
  <si>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</si>
  <si>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</si>
  <si>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</si>
  <si>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</si>
  <si>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</si>
  <si>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</si>
  <si>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</si>
  <si>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</si>
  <si>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</si>
  <si>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</si>
  <si>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</si>
  <si>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</si>
  <si>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</si>
  <si>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</si>
  <si>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</si>
  <si>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</si>
  <si>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</si>
  <si>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</si>
  <si>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</si>
  <si>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</si>
  <si>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</si>
  <si>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</si>
  <si>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</si>
  <si>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</si>
  <si>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</si>
  <si>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</si>
  <si>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</si>
  <si>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</si>
  <si>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</si>
  <si>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</si>
  <si>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</si>
  <si>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</si>
  <si>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</si>
  <si>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</si>
  <si>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</si>
  <si>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</si>
  <si>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</si>
  <si>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</si>
  <si>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</si>
  <si>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</si>
  <si>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</si>
  <si>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</si>
  <si>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</si>
  <si>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</si>
  <si>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  <charset val="204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</si>
  <si>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</si>
  <si>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</si>
  <si>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</si>
  <si>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</si>
  <si>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</si>
  <si>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</si>
  <si>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</si>
  <si>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</si>
  <si>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</si>
  <si>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</si>
  <si>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</si>
  <si>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</si>
  <si>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</si>
  <si>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</si>
  <si>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</si>
  <si>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</si>
  <si>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</si>
  <si>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</si>
  <si>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</si>
  <si>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</si>
  <si>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</si>
  <si>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</si>
  <si>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</si>
  <si>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</si>
  <si>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</si>
  <si>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</si>
  <si>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</si>
  <si>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</si>
  <si>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</si>
  <si>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</si>
  <si>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</si>
  <si>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</si>
  <si>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</si>
  <si>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</si>
  <si>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</si>
  <si>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</si>
  <si>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</si>
  <si>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</si>
  <si>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</si>
  <si>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</si>
  <si>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</si>
  <si>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</si>
  <si>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</si>
  <si>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</si>
  <si>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</si>
  <si>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</si>
  <si>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</si>
  <si>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</si>
  <si>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</si>
  <si>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</si>
  <si>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</si>
  <si>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</si>
  <si>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</si>
  <si>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</si>
  <si>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</si>
  <si>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</si>
  <si>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</si>
  <si>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</si>
  <si>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</si>
  <si>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</si>
  <si>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</si>
  <si>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</si>
  <si>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</si>
  <si>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</si>
  <si>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</si>
  <si>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</si>
  <si>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</si>
  <si>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</si>
  <si>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</si>
  <si>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</si>
  <si>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</si>
  <si>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</si>
  <si>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</si>
  <si>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</si>
  <si>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</si>
  <si>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</si>
  <si>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</si>
  <si>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</si>
  <si>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</si>
  <si>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</si>
  <si>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</si>
  <si>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</si>
  <si>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</si>
  <si>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</si>
  <si>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</si>
  <si>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</si>
  <si>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</si>
  <si>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</si>
  <si>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</si>
  <si>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</si>
  <si>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</si>
  <si>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</si>
  <si>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</si>
  <si>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</si>
  <si>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</si>
  <si>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</si>
  <si>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</si>
  <si>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</si>
  <si>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</si>
  <si>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</si>
  <si>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</si>
  <si>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</si>
  <si>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</si>
  <si>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</si>
  <si>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</si>
  <si>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</si>
  <si>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</si>
  <si>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</si>
  <si>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</si>
  <si>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</si>
  <si>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</si>
  <si>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</si>
  <si>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</si>
  <si>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</si>
  <si>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</si>
  <si>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</si>
  <si>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</si>
  <si>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</si>
  <si>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</si>
  <si>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</si>
  <si>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</si>
  <si>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</si>
  <si>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</si>
  <si>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</si>
  <si>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</si>
  <si>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</si>
  <si>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</si>
  <si>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</si>
  <si>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</si>
  <si>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</si>
  <si>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</si>
  <si>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</si>
  <si>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</si>
  <si>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</si>
  <si>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</si>
  <si>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</si>
  <si>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</si>
  <si>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</si>
  <si>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</si>
  <si>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</si>
  <si>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</si>
  <si>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</si>
  <si>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</si>
  <si>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</si>
  <si>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</si>
  <si>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</si>
  <si>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</si>
  <si>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</si>
  <si>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</si>
  <si>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</si>
  <si>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</si>
  <si>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</si>
  <si>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</si>
  <si>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</si>
  <si>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</si>
  <si>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</si>
  <si>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</si>
  <si>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</si>
  <si>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</si>
  <si>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</si>
  <si>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</si>
  <si>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</si>
  <si>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</si>
  <si>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</si>
  <si>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</si>
  <si>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</si>
  <si>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</si>
  <si>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</si>
  <si>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</si>
  <si>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</si>
  <si>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</si>
  <si>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</si>
  <si>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</si>
  <si>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</si>
  <si>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</si>
  <si>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</si>
  <si>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</si>
  <si>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</si>
  <si>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</si>
  <si>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</si>
  <si>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</si>
  <si>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</si>
  <si>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</si>
  <si>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</si>
  <si>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</si>
  <si>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</si>
  <si>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</si>
  <si>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</si>
  <si>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</si>
  <si>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</si>
  <si>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</si>
  <si>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</si>
  <si>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</si>
  <si>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</si>
  <si>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</si>
  <si>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</si>
  <si>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</si>
  <si>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</si>
  <si>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</si>
  <si>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</si>
  <si>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</si>
  <si>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</si>
  <si>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</si>
  <si>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</si>
  <si>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</si>
  <si>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</si>
  <si>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</si>
  <si>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</si>
  <si>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</si>
  <si>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</si>
  <si>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</si>
  <si>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</si>
  <si>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</si>
  <si>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</si>
  <si>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</si>
  <si>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</si>
  <si>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</si>
  <si>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</si>
  <si>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</si>
  <si>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</si>
  <si>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</si>
  <si>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</si>
  <si>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</si>
  <si>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</si>
  <si>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</si>
  <si>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</si>
  <si>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</si>
  <si>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</si>
  <si>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</si>
  <si>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</si>
  <si>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</si>
  <si>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</si>
  <si>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</si>
  <si>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</si>
  <si>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</si>
  <si>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</si>
  <si>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</si>
  <si>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</si>
  <si>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</si>
  <si>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</si>
  <si>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</si>
  <si>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</si>
  <si>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</si>
  <si>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</si>
  <si>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</si>
  <si>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</si>
  <si>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</si>
  <si>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</si>
  <si>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</si>
  <si>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</si>
  <si>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</si>
  <si>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</si>
  <si>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</si>
  <si>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</si>
  <si>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</si>
  <si>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</si>
  <si>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</si>
  <si>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</si>
  <si>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</si>
  <si>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</si>
  <si>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</si>
  <si>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</si>
  <si>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</si>
  <si>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</si>
  <si>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</si>
  <si>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</si>
  <si>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</si>
  <si>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</si>
  <si>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</si>
  <si>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</si>
  <si>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</si>
  <si>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</si>
  <si>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</si>
  <si>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</si>
  <si>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</si>
  <si>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</si>
  <si>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</si>
  <si>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</si>
  <si>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</si>
  <si>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</si>
  <si>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</si>
  <si>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</si>
  <si>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</si>
  <si>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</si>
  <si>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</si>
  <si>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</si>
  <si>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</si>
  <si>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</si>
  <si>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</si>
  <si>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</si>
  <si>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</si>
  <si>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</si>
  <si>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</si>
  <si>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</si>
  <si>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</si>
  <si>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</si>
  <si>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</si>
  <si>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</si>
  <si>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</si>
  <si>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</si>
  <si>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</si>
  <si>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</si>
  <si>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</si>
  <si>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</si>
  <si>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</si>
  <si>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</si>
  <si>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</si>
  <si>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</si>
  <si>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</si>
  <si>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</si>
  <si>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</si>
  <si>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</si>
  <si>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</si>
  <si>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</si>
  <si>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</si>
  <si>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</si>
  <si>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</si>
  <si>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</si>
  <si>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</si>
  <si>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</si>
  <si>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</si>
  <si>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</si>
  <si>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</si>
  <si>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</si>
  <si>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</si>
  <si>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</si>
  <si>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</si>
  <si>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</si>
  <si>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</si>
  <si>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</si>
  <si>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</si>
  <si>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</si>
  <si>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</si>
  <si>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</si>
  <si>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</si>
  <si>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</si>
  <si>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</si>
  <si>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</si>
  <si>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</si>
  <si>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</si>
  <si>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</si>
  <si>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</si>
  <si>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</si>
  <si>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</si>
  <si>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</si>
  <si>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</si>
  <si>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</si>
  <si>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</si>
  <si>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</si>
  <si>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</si>
  <si>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</si>
  <si>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наличии свободной для технологического присоединения потребителей трансформаторной мощности по подстанциям и распределительным пунктам напряжением 35 кВ с дифференциацией по уровням напряжения</t>
  </si>
  <si>
    <t>квартал</t>
  </si>
  <si>
    <t>Закрытое акционерное общество «Нерюнгринские районные электрические сети»</t>
  </si>
  <si>
    <t xml:space="preserve">Уровень напряжения НН     </t>
  </si>
  <si>
    <t>2016г.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</si>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</sst>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FFFF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76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4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0" fillId="0" borderId="0" xfId="0" applyBorder="1"/>
    <xf numFmtId="0" fontId="59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top" wrapText="1"/>
    </xf>
    <xf numFmtId="0" fontId="0" fillId="0" borderId="0" xfId="0" applyFill="1"/>
    <xf numFmtId="0" fontId="63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/>
    </xf>
    <xf numFmtId="0" fontId="61" fillId="0" borderId="5" xfId="0" applyFont="1" applyBorder="1"/>
    <xf numFmtId="0" fontId="54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Alignment="1">
      <alignment horizontal="center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3" fillId="0" borderId="5" xfId="0" applyFont="1" applyBorder="1" applyAlignment="1">
      <alignment horizontal="center" vertical="center" textRotation="90" wrapText="1"/>
    </xf>
    <xf numFmtId="0" fontId="26" fillId="4" borderId="0" xfId="0" applyFont="1" applyFill="1"/>
    <xf numFmtId="0" fontId="26" fillId="4" borderId="0" xfId="0" applyFont="1" applyFill="1" applyBorder="1" applyAlignment="1">
      <alignment horizontal="center" vertical="center"/>
    </xf>
    <xf numFmtId="0" fontId="75" fillId="4" borderId="0" xfId="0" applyFont="1" applyFill="1" applyAlignment="1">
      <alignment horizontal="center" vertical="center"/>
    </xf>
    <xf numFmtId="0" fontId="46" fillId="4" borderId="0" xfId="1" applyFont="1" applyFill="1" applyAlignment="1" applyProtection="1">
      <alignment horizontal="center" vertical="center"/>
    </xf>
    <xf numFmtId="0" fontId="7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4" fontId="85" fillId="0" borderId="17" xfId="0" applyNumberFormat="1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8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right" vertical="top" wrapText="1"/>
    </xf>
    <xf numFmtId="1" fontId="91" fillId="7" borderId="3" xfId="0" applyNumberFormat="1" applyFont="1" applyFill="1" applyBorder="1" applyAlignment="1">
      <alignment horizontal="center" vertical="center" wrapText="1"/>
    </xf>
    <xf numFmtId="0" fontId="92" fillId="7" borderId="3" xfId="0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>
      <alignment horizontal="right" vertical="top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textRotation="90" wrapText="1"/>
    </xf>
    <xf numFmtId="0" fontId="14" fillId="4" borderId="7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0" fillId="4" borderId="7" xfId="0" applyFill="1" applyBorder="1" applyAlignment="1"/>
    <xf numFmtId="0" fontId="48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6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wrapText="1"/>
    </xf>
    <xf numFmtId="0" fontId="8" fillId="4" borderId="0" xfId="0" applyFont="1" applyFill="1"/>
    <xf numFmtId="0" fontId="16" fillId="4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7" fillId="2" borderId="7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4" borderId="0" xfId="0" applyFont="1" applyFill="1"/>
    <xf numFmtId="0" fontId="8" fillId="4" borderId="11" xfId="0" applyFont="1" applyFill="1" applyBorder="1" applyAlignment="1">
      <alignment horizontal="center" vertical="top" wrapText="1"/>
    </xf>
    <xf numFmtId="0" fontId="23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3" fillId="4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4" borderId="0" xfId="0" applyNumberFormat="1" applyFill="1"/>
    <xf numFmtId="1" fontId="72" fillId="4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61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4" borderId="11" xfId="0" applyNumberFormat="1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8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8" fillId="4" borderId="1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90" fillId="4" borderId="0" xfId="0" applyFont="1" applyFill="1"/>
    <xf numFmtId="0" fontId="16" fillId="4" borderId="0" xfId="0" applyFont="1" applyFill="1" applyBorder="1" applyAlignment="1">
      <alignment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7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4" borderId="0" xfId="0" applyFill="1" applyAlignment="1">
      <alignment horizontal="left"/>
    </xf>
    <xf numFmtId="0" fontId="33" fillId="4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5" fillId="0" borderId="5" xfId="0" applyFont="1" applyBorder="1" applyAlignment="1">
      <alignment horizontal="center" vertical="top" wrapText="1"/>
    </xf>
    <xf numFmtId="0" fontId="48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92" fillId="7" borderId="5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  <xf numFmtId="0" fontId="8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wrapText="1"/>
    </xf>
    <xf numFmtId="1" fontId="54" fillId="0" borderId="3" xfId="0" applyNumberFormat="1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1" fontId="94" fillId="7" borderId="3" xfId="0" applyNumberFormat="1" applyFont="1" applyFill="1" applyBorder="1" applyAlignment="1">
      <alignment horizontal="center" vertical="center" wrapText="1"/>
    </xf>
    <xf numFmtId="0" fontId="95" fillId="0" borderId="3" xfId="0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0" fontId="95" fillId="0" borderId="5" xfId="0" applyFont="1" applyBorder="1" applyAlignment="1">
      <alignment horizontal="center" vertical="center" wrapText="1"/>
    </xf>
    <xf numFmtId="0" fontId="90" fillId="0" borderId="0" xfId="0" applyFont="1"/>
    <xf numFmtId="0" fontId="93" fillId="0" borderId="5" xfId="0" applyFont="1" applyBorder="1" applyAlignment="1">
      <alignment horizontal="center" vertical="center" wrapText="1"/>
    </xf>
    <xf numFmtId="1" fontId="94" fillId="7" borderId="5" xfId="0" applyNumberFormat="1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vertical="top" wrapText="1"/>
    </xf>
    <xf numFmtId="0" fontId="32" fillId="4" borderId="3" xfId="0" applyFont="1" applyFill="1" applyBorder="1" applyAlignment="1">
      <alignment vertical="top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90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8" fillId="0" borderId="2" xfId="0" applyFont="1" applyBorder="1" applyAlignment="1" applyProtection="1">
      <alignment horizontal="center" vertical="center" wrapText="1"/>
      <protection locked="0"/>
    </xf>
    <xf numFmtId="0" fontId="5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3" fillId="0" borderId="4" xfId="0" applyFont="1" applyBorder="1" applyAlignment="1" applyProtection="1">
      <alignment horizontal="center" vertical="center" wrapText="1"/>
    </xf>
    <xf numFmtId="0" fontId="56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6" fillId="0" borderId="5" xfId="0" applyFont="1" applyBorder="1" applyAlignment="1" applyProtection="1">
      <alignment horizontal="center"/>
      <protection locked="0"/>
    </xf>
    <xf numFmtId="0" fontId="61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center" vertical="center"/>
    </xf>
    <xf numFmtId="0" fontId="5" fillId="4" borderId="9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8" fillId="4" borderId="11" xfId="0" applyFont="1" applyFill="1" applyBorder="1" applyAlignment="1">
      <alignment horizontal="center" vertical="top" wrapText="1"/>
    </xf>
    <xf numFmtId="0" fontId="61" fillId="4" borderId="11" xfId="0" applyFont="1" applyFill="1" applyBorder="1" applyAlignment="1">
      <alignment horizontal="center" vertical="top" wrapText="1"/>
    </xf>
    <xf numFmtId="0" fontId="67" fillId="4" borderId="11" xfId="0" applyFont="1" applyFill="1" applyBorder="1" applyAlignment="1">
      <alignment horizontal="right" vertical="top" wrapText="1"/>
    </xf>
    <xf numFmtId="0" fontId="67" fillId="4" borderId="0" xfId="0" applyFont="1" applyFill="1" applyBorder="1" applyAlignment="1">
      <alignment horizontal="right" vertical="top" wrapText="1"/>
    </xf>
    <xf numFmtId="0" fontId="70" fillId="4" borderId="11" xfId="0" applyFont="1" applyFill="1" applyBorder="1" applyAlignment="1">
      <alignment horizontal="center" vertical="top" wrapText="1"/>
    </xf>
    <xf numFmtId="0" fontId="57" fillId="4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8" fillId="0" borderId="3" xfId="0" applyFont="1" applyBorder="1" applyAlignment="1" applyProtection="1">
      <alignment horizontal="center" vertical="center" wrapText="1"/>
      <protection locked="0"/>
    </xf>
    <xf numFmtId="0" fontId="68" fillId="0" borderId="5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center" wrapText="1"/>
      <protection locked="0"/>
    </xf>
    <xf numFmtId="0" fontId="61" fillId="0" borderId="5" xfId="0" applyFont="1" applyBorder="1" applyAlignment="1" applyProtection="1">
      <alignment horizontal="center" vertical="center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9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top" wrapText="1"/>
      <protection locked="0"/>
    </xf>
    <xf numFmtId="0" fontId="61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9" fillId="0" borderId="3" xfId="0" applyFont="1" applyBorder="1" applyAlignment="1" applyProtection="1">
      <alignment horizontal="center" vertical="center" wrapText="1"/>
      <protection locked="0"/>
    </xf>
    <xf numFmtId="0" fontId="75" fillId="4" borderId="0" xfId="0" applyFont="1" applyFill="1"/>
    <xf numFmtId="0" fontId="75" fillId="0" borderId="0" xfId="0" applyFont="1"/>
    <xf numFmtId="0" fontId="77" fillId="4" borderId="0" xfId="0" applyFont="1" applyFill="1" applyAlignment="1">
      <alignment horizontal="center" vertical="center"/>
    </xf>
    <xf numFmtId="0" fontId="78" fillId="4" borderId="0" xfId="0" applyFont="1" applyFill="1" applyAlignment="1" applyProtection="1">
      <alignment horizontal="center" vertical="center"/>
      <protection locked="0"/>
    </xf>
    <xf numFmtId="0" fontId="77" fillId="4" borderId="0" xfId="0" applyFont="1" applyFill="1" applyAlignment="1">
      <alignment horizontal="left" vertical="center"/>
    </xf>
    <xf numFmtId="0" fontId="50" fillId="4" borderId="0" xfId="0" applyFont="1" applyFill="1" applyAlignment="1">
      <alignment horizontal="center" vertical="center"/>
    </xf>
    <xf numFmtId="0" fontId="78" fillId="4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50" fillId="4" borderId="0" xfId="0" applyFont="1" applyFill="1" applyAlignment="1">
      <alignment horizontal="left" vertical="center"/>
    </xf>
    <xf numFmtId="0" fontId="77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90" fillId="4" borderId="0" xfId="0" applyFont="1" applyFill="1" applyAlignment="1">
      <alignment horizontal="center" vertical="center"/>
    </xf>
    <xf numFmtId="0" fontId="2" fillId="4" borderId="0" xfId="0" applyFont="1" applyFill="1"/>
    <xf numFmtId="0" fontId="71" fillId="4" borderId="5" xfId="0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5" xfId="0" applyBorder="1"/>
    <xf numFmtId="0" fontId="53" fillId="2" borderId="5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98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0" fillId="4" borderId="0" xfId="0" applyFill="1" applyBorder="1" applyAlignment="1">
      <alignment vertical="center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4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4" borderId="10" xfId="0" applyNumberFormat="1" applyFont="1" applyFill="1" applyBorder="1" applyAlignment="1">
      <alignment horizontal="center" vertical="top" wrapText="1"/>
    </xf>
    <xf numFmtId="1" fontId="41" fillId="4" borderId="3" xfId="0" applyNumberFormat="1" applyFont="1" applyFill="1" applyBorder="1" applyAlignment="1">
      <alignment horizontal="center" vertical="top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4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4" borderId="0" xfId="0" applyNumberFormat="1" applyFont="1" applyFill="1" applyAlignment="1"/>
    <xf numFmtId="1" fontId="41" fillId="0" borderId="0" xfId="0" applyNumberFormat="1" applyFont="1" applyAlignment="1"/>
    <xf numFmtId="1" fontId="102" fillId="2" borderId="12" xfId="0" applyNumberFormat="1" applyFont="1" applyFill="1" applyBorder="1" applyAlignment="1">
      <alignment horizontal="center" vertical="top" wrapText="1"/>
    </xf>
    <xf numFmtId="0" fontId="103" fillId="4" borderId="0" xfId="0" applyFont="1" applyFill="1" applyAlignment="1">
      <alignment wrapText="1"/>
    </xf>
    <xf numFmtId="0" fontId="103" fillId="0" borderId="0" xfId="0" applyFont="1" applyAlignment="1">
      <alignment wrapText="1"/>
    </xf>
    <xf numFmtId="0" fontId="102" fillId="2" borderId="5" xfId="0" applyFont="1" applyFill="1" applyBorder="1" applyAlignment="1">
      <alignment horizontal="center" vertical="center" wrapText="1"/>
    </xf>
    <xf numFmtId="0" fontId="103" fillId="0" borderId="3" xfId="0" applyFont="1" applyBorder="1" applyAlignment="1" applyProtection="1">
      <alignment vertical="top" wrapText="1"/>
      <protection locked="0"/>
    </xf>
    <xf numFmtId="0" fontId="103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>
      <alignment horizontal="right" vertical="top" wrapText="1"/>
    </xf>
    <xf numFmtId="0" fontId="102" fillId="0" borderId="12" xfId="0" applyFont="1" applyBorder="1" applyAlignment="1">
      <alignment horizontal="right" vertical="top" wrapText="1"/>
    </xf>
    <xf numFmtId="0" fontId="103" fillId="0" borderId="3" xfId="0" applyFont="1" applyBorder="1" applyAlignment="1" applyProtection="1">
      <alignment horizontal="left" vertical="center" wrapText="1"/>
      <protection locked="0"/>
    </xf>
    <xf numFmtId="0" fontId="103" fillId="0" borderId="3" xfId="0" applyFont="1" applyBorder="1" applyAlignment="1" applyProtection="1">
      <alignment wrapText="1"/>
      <protection locked="0"/>
    </xf>
    <xf numFmtId="0" fontId="102" fillId="0" borderId="9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vertical="top" wrapText="1"/>
    </xf>
    <xf numFmtId="0" fontId="102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top" wrapText="1"/>
    </xf>
    <xf numFmtId="0" fontId="103" fillId="0" borderId="10" xfId="0" applyFont="1" applyBorder="1" applyAlignment="1">
      <alignment vertical="top" wrapText="1"/>
    </xf>
    <xf numFmtId="0" fontId="103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wrapText="1"/>
    </xf>
    <xf numFmtId="0" fontId="102" fillId="0" borderId="11" xfId="0" applyFont="1" applyBorder="1" applyAlignment="1">
      <alignment horizontal="center" wrapText="1"/>
    </xf>
    <xf numFmtId="0" fontId="102" fillId="0" borderId="3" xfId="0" applyFont="1" applyBorder="1" applyAlignment="1">
      <alignment horizontal="center" wrapText="1"/>
    </xf>
    <xf numFmtId="0" fontId="102" fillId="4" borderId="0" xfId="0" applyFont="1" applyFill="1" applyAlignment="1">
      <alignment wrapText="1"/>
    </xf>
    <xf numFmtId="0" fontId="102" fillId="0" borderId="0" xfId="0" applyFont="1" applyAlignment="1">
      <alignment wrapText="1"/>
    </xf>
    <xf numFmtId="0" fontId="102" fillId="0" borderId="3" xfId="0" applyFont="1" applyBorder="1" applyAlignment="1" applyProtection="1">
      <alignment vertical="top" wrapText="1"/>
      <protection locked="0"/>
    </xf>
    <xf numFmtId="0" fontId="102" fillId="0" borderId="4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 applyProtection="1">
      <alignment horizontal="left" vertical="center" wrapText="1"/>
      <protection locked="0"/>
    </xf>
    <xf numFmtId="0" fontId="102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3" fillId="0" borderId="10" xfId="0" applyFont="1" applyBorder="1" applyAlignment="1" applyProtection="1">
      <alignment wrapText="1"/>
      <protection locked="0"/>
    </xf>
    <xf numFmtId="0" fontId="103" fillId="0" borderId="5" xfId="0" applyFont="1" applyBorder="1" applyAlignment="1" applyProtection="1">
      <alignment wrapText="1"/>
      <protection locked="0"/>
    </xf>
    <xf numFmtId="0" fontId="103" fillId="0" borderId="3" xfId="0" applyFont="1" applyBorder="1" applyAlignment="1" applyProtection="1">
      <alignment horizontal="left" wrapText="1"/>
      <protection locked="0"/>
    </xf>
    <xf numFmtId="0" fontId="103" fillId="0" borderId="3" xfId="0" applyFont="1" applyBorder="1" applyAlignment="1" applyProtection="1">
      <alignment horizontal="justify" vertical="top" wrapText="1"/>
      <protection locked="0"/>
    </xf>
    <xf numFmtId="0" fontId="102" fillId="0" borderId="3" xfId="0" applyFont="1" applyBorder="1" applyAlignment="1">
      <alignment horizontal="right" wrapText="1"/>
    </xf>
    <xf numFmtId="0" fontId="102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102" fillId="0" borderId="3" xfId="0" applyFont="1" applyBorder="1" applyAlignment="1" applyProtection="1">
      <alignment horizontal="right" vertical="top" wrapText="1"/>
      <protection locked="0"/>
    </xf>
    <xf numFmtId="0" fontId="103" fillId="0" borderId="3" xfId="0" applyFont="1" applyBorder="1" applyAlignment="1" applyProtection="1">
      <alignment horizontal="left" vertical="top" wrapText="1"/>
      <protection locked="0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102" fillId="0" borderId="4" xfId="0" applyFont="1" applyBorder="1" applyAlignment="1">
      <alignment horizontal="center" vertical="top" wrapText="1"/>
    </xf>
    <xf numFmtId="0" fontId="102" fillId="0" borderId="5" xfId="0" applyFont="1" applyBorder="1" applyAlignment="1">
      <alignment horizontal="center" vertical="top" wrapText="1"/>
    </xf>
    <xf numFmtId="0" fontId="102" fillId="0" borderId="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" xfId="0" applyFont="1" applyBorder="1" applyAlignment="1">
      <alignment horizontal="center" vertical="center" wrapText="1"/>
    </xf>
    <xf numFmtId="0" fontId="102" fillId="0" borderId="5" xfId="0" applyFont="1" applyBorder="1" applyAlignment="1" applyProtection="1">
      <alignment wrapText="1"/>
      <protection locked="0"/>
    </xf>
    <xf numFmtId="0" fontId="102" fillId="0" borderId="3" xfId="0" applyFont="1" applyBorder="1" applyAlignment="1" applyProtection="1">
      <alignment horizontal="left" vertical="top" wrapText="1"/>
      <protection locked="0"/>
    </xf>
    <xf numFmtId="0" fontId="102" fillId="0" borderId="5" xfId="0" applyFont="1" applyBorder="1" applyAlignment="1">
      <alignment horizontal="right" vertical="top" wrapText="1"/>
    </xf>
    <xf numFmtId="0" fontId="103" fillId="4" borderId="0" xfId="0" applyFont="1" applyFill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3" fillId="0" borderId="4" xfId="0" applyFont="1" applyBorder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0" fontId="102" fillId="0" borderId="5" xfId="0" applyFont="1" applyBorder="1" applyAlignment="1">
      <alignment horizontal="center" vertical="center" wrapText="1"/>
    </xf>
    <xf numFmtId="0" fontId="102" fillId="4" borderId="10" xfId="0" applyFont="1" applyFill="1" applyBorder="1" applyAlignment="1">
      <alignment horizontal="center" vertical="center" wrapText="1"/>
    </xf>
    <xf numFmtId="0" fontId="102" fillId="4" borderId="3" xfId="0" applyFont="1" applyFill="1" applyBorder="1" applyAlignment="1">
      <alignment horizontal="center" vertical="center" wrapText="1"/>
    </xf>
    <xf numFmtId="0" fontId="102" fillId="0" borderId="3" xfId="0" applyFont="1" applyBorder="1" applyAlignment="1" applyProtection="1">
      <alignment horizontal="right" vertical="top" wrapText="1"/>
    </xf>
    <xf numFmtId="0" fontId="102" fillId="0" borderId="10" xfId="0" applyFont="1" applyBorder="1" applyAlignment="1" applyProtection="1">
      <alignment horizontal="right" vertical="top" wrapText="1"/>
    </xf>
    <xf numFmtId="0" fontId="102" fillId="4" borderId="9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vertical="top" wrapText="1"/>
    </xf>
    <xf numFmtId="0" fontId="102" fillId="4" borderId="3" xfId="0" applyFont="1" applyFill="1" applyBorder="1" applyAlignment="1">
      <alignment vertical="top" wrapText="1"/>
    </xf>
    <xf numFmtId="0" fontId="102" fillId="0" borderId="0" xfId="0" applyFont="1" applyBorder="1" applyAlignment="1">
      <alignment horizontal="center" vertical="center" wrapText="1"/>
    </xf>
    <xf numFmtId="0" fontId="102" fillId="0" borderId="8" xfId="0" applyFont="1" applyBorder="1" applyAlignment="1">
      <alignment horizontal="center" vertical="top" wrapText="1"/>
    </xf>
    <xf numFmtId="0" fontId="16" fillId="4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3" fillId="0" borderId="10" xfId="0" applyFont="1" applyBorder="1" applyAlignment="1" applyProtection="1">
      <alignment vertical="top" wrapText="1"/>
      <protection locked="0"/>
    </xf>
    <xf numFmtId="0" fontId="102" fillId="0" borderId="9" xfId="0" applyFont="1" applyBorder="1" applyAlignment="1">
      <alignment horizontal="center" vertical="center" wrapText="1"/>
    </xf>
    <xf numFmtId="0" fontId="102" fillId="0" borderId="10" xfId="0" applyFont="1" applyBorder="1" applyAlignment="1" applyProtection="1">
      <alignment vertical="top" wrapText="1"/>
      <protection locked="0"/>
    </xf>
    <xf numFmtId="0" fontId="102" fillId="0" borderId="12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horizontal="center" vertical="center" wrapText="1"/>
      <protection locked="0"/>
    </xf>
    <xf numFmtId="0" fontId="102" fillId="0" borderId="3" xfId="0" applyFont="1" applyBorder="1" applyAlignment="1" applyProtection="1">
      <alignment horizontal="center" vertical="center" wrapText="1"/>
      <protection locked="0"/>
    </xf>
    <xf numFmtId="1" fontId="102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02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5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113" fillId="9" borderId="5" xfId="0" applyFont="1" applyFill="1" applyBorder="1" applyAlignment="1">
      <alignment horizontal="center" vertical="center"/>
    </xf>
    <xf numFmtId="0" fontId="110" fillId="9" borderId="5" xfId="0" applyFont="1" applyFill="1" applyBorder="1" applyAlignment="1">
      <alignment horizontal="center" vertical="center"/>
    </xf>
    <xf numFmtId="0" fontId="79" fillId="9" borderId="5" xfId="0" applyFont="1" applyFill="1" applyBorder="1" applyAlignment="1">
      <alignment horizontal="center" vertical="center"/>
    </xf>
    <xf numFmtId="0" fontId="112" fillId="10" borderId="5" xfId="0" applyFont="1" applyFill="1" applyBorder="1" applyAlignment="1">
      <alignment horizontal="center" vertical="center"/>
    </xf>
    <xf numFmtId="0" fontId="112" fillId="2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 vertical="center"/>
    </xf>
    <xf numFmtId="0" fontId="112" fillId="0" borderId="5" xfId="0" applyFont="1" applyBorder="1" applyAlignment="1">
      <alignment horizontal="center" vertical="center"/>
    </xf>
    <xf numFmtId="0" fontId="112" fillId="0" borderId="5" xfId="0" applyFont="1" applyFill="1" applyBorder="1" applyAlignment="1">
      <alignment horizontal="center" vertical="center"/>
    </xf>
    <xf numFmtId="1" fontId="112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Fill="1" applyBorder="1" applyAlignment="1">
      <alignment horizontal="center" vertical="center"/>
    </xf>
    <xf numFmtId="0" fontId="112" fillId="3" borderId="5" xfId="0" applyFont="1" applyFill="1" applyBorder="1" applyAlignment="1">
      <alignment horizontal="center" vertical="center"/>
    </xf>
    <xf numFmtId="0" fontId="112" fillId="10" borderId="5" xfId="0" quotePrefix="1" applyFont="1" applyFill="1" applyBorder="1" applyAlignment="1">
      <alignment horizontal="center" vertical="center"/>
    </xf>
    <xf numFmtId="0" fontId="79" fillId="2" borderId="5" xfId="0" applyFont="1" applyFill="1" applyBorder="1" applyAlignment="1">
      <alignment horizontal="center" vertical="center"/>
    </xf>
    <xf numFmtId="0" fontId="114" fillId="4" borderId="5" xfId="0" applyFont="1" applyFill="1" applyBorder="1" applyAlignment="1">
      <alignment horizontal="center" vertical="center"/>
    </xf>
    <xf numFmtId="0" fontId="112" fillId="4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/>
    </xf>
    <xf numFmtId="0" fontId="115" fillId="0" borderId="5" xfId="0" applyFont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/>
    </xf>
    <xf numFmtId="0" fontId="115" fillId="10" borderId="5" xfId="0" applyFont="1" applyFill="1" applyBorder="1" applyAlignment="1">
      <alignment horizontal="center" vertical="center"/>
    </xf>
    <xf numFmtId="0" fontId="77" fillId="3" borderId="5" xfId="0" applyFont="1" applyFill="1" applyBorder="1" applyAlignment="1">
      <alignment horizontal="center" vertical="center"/>
    </xf>
    <xf numFmtId="0" fontId="77" fillId="0" borderId="5" xfId="0" quotePrefix="1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 vertical="center"/>
    </xf>
    <xf numFmtId="1" fontId="77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Border="1" applyAlignment="1">
      <alignment horizontal="center" vertical="center"/>
    </xf>
    <xf numFmtId="0" fontId="113" fillId="9" borderId="5" xfId="0" applyFont="1" applyFill="1" applyBorder="1"/>
    <xf numFmtId="3" fontId="112" fillId="1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3" fontId="112" fillId="0" borderId="5" xfId="0" applyNumberFormat="1" applyFont="1" applyBorder="1" applyAlignment="1">
      <alignment horizontal="center"/>
    </xf>
    <xf numFmtId="1" fontId="1" fillId="10" borderId="5" xfId="0" applyNumberFormat="1" applyFont="1" applyFill="1" applyBorder="1" applyAlignment="1">
      <alignment horizontal="center" vertical="center"/>
    </xf>
    <xf numFmtId="0" fontId="112" fillId="4" borderId="28" xfId="0" applyFont="1" applyFill="1" applyBorder="1" applyAlignment="1">
      <alignment horizontal="center" vertical="center"/>
    </xf>
    <xf numFmtId="0" fontId="112" fillId="10" borderId="28" xfId="0" applyFont="1" applyFill="1" applyBorder="1" applyAlignment="1">
      <alignment horizontal="center" vertical="center"/>
    </xf>
    <xf numFmtId="0" fontId="112" fillId="2" borderId="28" xfId="0" applyFont="1" applyFill="1" applyBorder="1" applyAlignment="1">
      <alignment horizontal="center" vertical="center"/>
    </xf>
    <xf numFmtId="1" fontId="112" fillId="10" borderId="28" xfId="0" applyNumberFormat="1" applyFont="1" applyFill="1" applyBorder="1" applyAlignment="1">
      <alignment horizontal="center" vertical="center"/>
    </xf>
    <xf numFmtId="3" fontId="112" fillId="10" borderId="28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1" fontId="112" fillId="10" borderId="5" xfId="0" applyNumberFormat="1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 vertical="center" wrapText="1"/>
    </xf>
    <xf numFmtId="1" fontId="112" fillId="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88" fillId="9" borderId="5" xfId="0" applyFont="1" applyFill="1" applyBorder="1" applyAlignment="1">
      <alignment horizontal="center" vertical="center"/>
    </xf>
    <xf numFmtId="0" fontId="111" fillId="9" borderId="5" xfId="0" applyFont="1" applyFill="1" applyBorder="1" applyAlignment="1">
      <alignment horizontal="center" vertical="center"/>
    </xf>
    <xf numFmtId="0" fontId="110" fillId="10" borderId="29" xfId="0" applyFont="1" applyFill="1" applyBorder="1" applyAlignment="1">
      <alignment horizontal="center" vertical="center"/>
    </xf>
    <xf numFmtId="0" fontId="108" fillId="10" borderId="14" xfId="0" applyFont="1" applyFill="1" applyBorder="1" applyAlignment="1">
      <alignment horizontal="center" vertical="center"/>
    </xf>
    <xf numFmtId="0" fontId="108" fillId="10" borderId="14" xfId="0" applyNumberFormat="1" applyFont="1" applyFill="1" applyBorder="1" applyAlignment="1">
      <alignment horizontal="center" vertical="center"/>
    </xf>
    <xf numFmtId="164" fontId="108" fillId="10" borderId="14" xfId="0" applyNumberFormat="1" applyFont="1" applyFill="1" applyBorder="1" applyAlignment="1">
      <alignment horizontal="center" vertical="center"/>
    </xf>
    <xf numFmtId="0" fontId="108" fillId="10" borderId="30" xfId="0" applyNumberFormat="1" applyFont="1" applyFill="1" applyBorder="1" applyAlignment="1">
      <alignment horizontal="left" vertical="center"/>
    </xf>
    <xf numFmtId="0" fontId="86" fillId="0" borderId="31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10" fillId="10" borderId="32" xfId="0" applyFont="1" applyFill="1" applyBorder="1" applyAlignment="1">
      <alignment horizontal="center" vertical="center"/>
    </xf>
    <xf numFmtId="0" fontId="108" fillId="10" borderId="15" xfId="0" applyFont="1" applyFill="1" applyBorder="1" applyAlignment="1">
      <alignment horizontal="center" vertical="center"/>
    </xf>
    <xf numFmtId="0" fontId="108" fillId="0" borderId="15" xfId="0" applyFont="1" applyFill="1" applyBorder="1" applyAlignment="1">
      <alignment horizontal="center" vertical="center"/>
    </xf>
    <xf numFmtId="0" fontId="110" fillId="10" borderId="24" xfId="0" applyFont="1" applyFill="1" applyBorder="1" applyAlignment="1">
      <alignment horizontal="center" vertical="center"/>
    </xf>
    <xf numFmtId="0" fontId="110" fillId="0" borderId="32" xfId="0" applyFont="1" applyFill="1" applyBorder="1" applyAlignment="1">
      <alignment horizontal="center" vertical="center"/>
    </xf>
    <xf numFmtId="0" fontId="86" fillId="10" borderId="31" xfId="0" applyFont="1" applyFill="1" applyBorder="1" applyAlignment="1">
      <alignment horizontal="center" vertical="center"/>
    </xf>
    <xf numFmtId="0" fontId="110" fillId="0" borderId="32" xfId="0" applyFont="1" applyBorder="1" applyAlignment="1">
      <alignment horizontal="center" vertical="center"/>
    </xf>
    <xf numFmtId="0" fontId="110" fillId="0" borderId="24" xfId="0" applyFont="1" applyFill="1" applyBorder="1" applyAlignment="1">
      <alignment horizontal="center" vertical="center"/>
    </xf>
    <xf numFmtId="0" fontId="110" fillId="4" borderId="32" xfId="0" applyFont="1" applyFill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7" fillId="10" borderId="15" xfId="0" applyFont="1" applyFill="1" applyBorder="1" applyAlignment="1">
      <alignment horizontal="center" vertical="center"/>
    </xf>
    <xf numFmtId="0" fontId="116" fillId="0" borderId="24" xfId="0" applyFont="1" applyBorder="1" applyAlignment="1">
      <alignment horizontal="center" vertical="center"/>
    </xf>
    <xf numFmtId="0" fontId="116" fillId="10" borderId="24" xfId="0" applyFont="1" applyFill="1" applyBorder="1" applyAlignment="1">
      <alignment horizontal="center" vertical="center"/>
    </xf>
    <xf numFmtId="0" fontId="86" fillId="10" borderId="24" xfId="0" applyFont="1" applyFill="1" applyBorder="1" applyAlignment="1">
      <alignment horizontal="center" vertical="center" wrapText="1"/>
    </xf>
    <xf numFmtId="0" fontId="110" fillId="0" borderId="24" xfId="0" applyFont="1" applyBorder="1" applyAlignment="1">
      <alignment horizontal="center" vertical="center" wrapText="1"/>
    </xf>
    <xf numFmtId="0" fontId="110" fillId="0" borderId="26" xfId="0" applyFont="1" applyBorder="1" applyAlignment="1">
      <alignment horizontal="center" vertical="center"/>
    </xf>
    <xf numFmtId="0" fontId="109" fillId="0" borderId="33" xfId="0" applyFont="1" applyFill="1" applyBorder="1" applyAlignment="1">
      <alignment horizontal="center" vertical="center"/>
    </xf>
    <xf numFmtId="0" fontId="86" fillId="9" borderId="5" xfId="0" applyFont="1" applyFill="1" applyBorder="1" applyAlignment="1">
      <alignment horizontal="center" vertical="center"/>
    </xf>
    <xf numFmtId="0" fontId="86" fillId="9" borderId="8" xfId="0" applyFont="1" applyFill="1" applyBorder="1" applyAlignment="1">
      <alignment horizontal="center" vertical="center"/>
    </xf>
    <xf numFmtId="0" fontId="107" fillId="9" borderId="5" xfId="0" applyFont="1" applyFill="1" applyBorder="1" applyAlignment="1">
      <alignment horizontal="center" vertical="center"/>
    </xf>
    <xf numFmtId="0" fontId="56" fillId="10" borderId="31" xfId="0" applyFont="1" applyFill="1" applyBorder="1" applyAlignment="1">
      <alignment horizontal="center" vertical="center"/>
    </xf>
    <xf numFmtId="0" fontId="64" fillId="10" borderId="34" xfId="0" applyFont="1" applyFill="1" applyBorder="1" applyAlignment="1">
      <alignment horizontal="center" vertical="center"/>
    </xf>
    <xf numFmtId="0" fontId="106" fillId="10" borderId="14" xfId="0" applyFont="1" applyFill="1" applyBorder="1" applyAlignment="1">
      <alignment horizontal="center" vertical="center"/>
    </xf>
    <xf numFmtId="0" fontId="106" fillId="10" borderId="15" xfId="0" applyFont="1" applyFill="1" applyBorder="1" applyAlignment="1">
      <alignment horizontal="center" vertical="center"/>
    </xf>
    <xf numFmtId="164" fontId="106" fillId="10" borderId="14" xfId="0" applyNumberFormat="1" applyFont="1" applyFill="1" applyBorder="1" applyAlignment="1">
      <alignment horizontal="center" vertical="center" wrapText="1"/>
    </xf>
    <xf numFmtId="0" fontId="106" fillId="10" borderId="30" xfId="0" applyNumberFormat="1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64" fontId="106" fillId="0" borderId="15" xfId="0" applyNumberFormat="1" applyFont="1" applyFill="1" applyBorder="1" applyAlignment="1">
      <alignment horizontal="center" vertical="center" wrapText="1"/>
    </xf>
    <xf numFmtId="0" fontId="106" fillId="0" borderId="25" xfId="0" applyNumberFormat="1" applyFont="1" applyBorder="1" applyAlignment="1">
      <alignment horizontal="left" vertical="center" wrapText="1"/>
    </xf>
    <xf numFmtId="0" fontId="56" fillId="10" borderId="24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/>
    </xf>
    <xf numFmtId="164" fontId="106" fillId="10" borderId="15" xfId="0" applyNumberFormat="1" applyFont="1" applyFill="1" applyBorder="1" applyAlignment="1">
      <alignment horizontal="center" vertical="center" wrapText="1"/>
    </xf>
    <xf numFmtId="0" fontId="106" fillId="10" borderId="25" xfId="0" applyNumberFormat="1" applyFont="1" applyFill="1" applyBorder="1" applyAlignment="1">
      <alignment horizontal="left" vertical="center" wrapText="1"/>
    </xf>
    <xf numFmtId="0" fontId="106" fillId="0" borderId="25" xfId="0" applyNumberFormat="1" applyFont="1" applyFill="1" applyBorder="1" applyAlignment="1">
      <alignment horizontal="left" vertical="center" wrapText="1"/>
    </xf>
    <xf numFmtId="0" fontId="56" fillId="10" borderId="24" xfId="0" applyNumberFormat="1" applyFont="1" applyFill="1" applyBorder="1" applyAlignment="1">
      <alignment horizontal="center" vertical="center"/>
    </xf>
    <xf numFmtId="165" fontId="106" fillId="0" borderId="15" xfId="0" applyNumberFormat="1" applyFont="1" applyFill="1" applyBorder="1" applyAlignment="1">
      <alignment horizontal="center" vertical="center" wrapText="1"/>
    </xf>
    <xf numFmtId="0" fontId="64" fillId="10" borderId="16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10" borderId="18" xfId="0" applyFont="1" applyFill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49" fontId="56" fillId="10" borderId="24" xfId="0" applyNumberFormat="1" applyFont="1" applyFill="1" applyBorder="1" applyAlignment="1">
      <alignment horizontal="center" vertical="center"/>
    </xf>
    <xf numFmtId="0" fontId="64" fillId="10" borderId="15" xfId="0" applyFont="1" applyFill="1" applyBorder="1" applyAlignment="1">
      <alignment horizontal="center" vertical="center"/>
    </xf>
    <xf numFmtId="164" fontId="87" fillId="10" borderId="15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center" wrapText="1"/>
    </xf>
    <xf numFmtId="0" fontId="117" fillId="10" borderId="15" xfId="0" applyFont="1" applyFill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top" wrapText="1"/>
    </xf>
    <xf numFmtId="0" fontId="106" fillId="0" borderId="25" xfId="0" applyNumberFormat="1" applyFont="1" applyFill="1" applyBorder="1" applyAlignment="1">
      <alignment horizontal="left" vertical="top" wrapText="1"/>
    </xf>
    <xf numFmtId="0" fontId="64" fillId="10" borderId="15" xfId="0" applyFont="1" applyFill="1" applyBorder="1" applyAlignment="1">
      <alignment horizontal="center" vertical="center" wrapText="1"/>
    </xf>
    <xf numFmtId="0" fontId="108" fillId="11" borderId="14" xfId="0" applyNumberFormat="1" applyFont="1" applyFill="1" applyBorder="1" applyAlignment="1">
      <alignment horizontal="center" vertical="center"/>
    </xf>
    <xf numFmtId="164" fontId="108" fillId="11" borderId="14" xfId="0" applyNumberFormat="1" applyFont="1" applyFill="1" applyBorder="1" applyAlignment="1">
      <alignment horizontal="center" vertical="center"/>
    </xf>
    <xf numFmtId="0" fontId="108" fillId="11" borderId="30" xfId="0" applyNumberFormat="1" applyFont="1" applyFill="1" applyBorder="1" applyAlignment="1">
      <alignment horizontal="left" vertical="center"/>
    </xf>
    <xf numFmtId="0" fontId="106" fillId="0" borderId="15" xfId="0" applyNumberFormat="1" applyFont="1" applyFill="1" applyBorder="1" applyAlignment="1">
      <alignment horizontal="left" vertical="center" wrapText="1"/>
    </xf>
    <xf numFmtId="0" fontId="89" fillId="0" borderId="15" xfId="0" applyFont="1" applyBorder="1" applyAlignment="1">
      <alignment horizontal="center" vertical="center"/>
    </xf>
    <xf numFmtId="0" fontId="89" fillId="0" borderId="15" xfId="0" quotePrefix="1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119" fillId="0" borderId="15" xfId="0" applyFont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7" fillId="10" borderId="36" xfId="0" applyFont="1" applyFill="1" applyBorder="1" applyAlignment="1">
      <alignment horizontal="center" vertical="center"/>
    </xf>
    <xf numFmtId="0" fontId="108" fillId="10" borderId="18" xfId="0" applyNumberFormat="1" applyFont="1" applyFill="1" applyBorder="1" applyAlignment="1">
      <alignment horizontal="center" vertical="center"/>
    </xf>
    <xf numFmtId="0" fontId="115" fillId="10" borderId="15" xfId="0" applyFont="1" applyFill="1" applyBorder="1" applyAlignment="1">
      <alignment horizontal="center" vertical="center" wrapText="1"/>
    </xf>
    <xf numFmtId="0" fontId="97" fillId="10" borderId="14" xfId="0" applyFont="1" applyFill="1" applyBorder="1" applyAlignment="1" applyProtection="1">
      <alignment horizontal="center" vertical="center"/>
      <protection locked="0"/>
    </xf>
    <xf numFmtId="0" fontId="97" fillId="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NumberFormat="1" applyFont="1" applyFill="1" applyBorder="1" applyAlignment="1" applyProtection="1">
      <alignment horizontal="center" vertical="center"/>
      <protection locked="0"/>
    </xf>
    <xf numFmtId="49" fontId="97" fillId="0" borderId="15" xfId="0" applyNumberFormat="1" applyFont="1" applyFill="1" applyBorder="1" applyAlignment="1" applyProtection="1">
      <alignment horizontal="center" vertical="center"/>
      <protection locked="0"/>
    </xf>
    <xf numFmtId="0" fontId="97" fillId="0" borderId="15" xfId="0" applyFont="1" applyBorder="1" applyAlignment="1" applyProtection="1">
      <alignment horizontal="center" vertical="center"/>
      <protection locked="0"/>
    </xf>
    <xf numFmtId="0" fontId="97" fillId="10" borderId="36" xfId="0" applyFont="1" applyFill="1" applyBorder="1" applyAlignment="1" applyProtection="1">
      <alignment horizontal="center" vertical="center"/>
      <protection locked="0"/>
    </xf>
    <xf numFmtId="0" fontId="97" fillId="2" borderId="33" xfId="0" applyFont="1" applyFill="1" applyBorder="1" applyAlignment="1" applyProtection="1">
      <alignment horizontal="center" vertical="center"/>
      <protection locked="0"/>
    </xf>
    <xf numFmtId="0" fontId="0" fillId="0" borderId="38" xfId="0" applyBorder="1"/>
    <xf numFmtId="0" fontId="23" fillId="4" borderId="0" xfId="0" applyFont="1" applyFill="1"/>
    <xf numFmtId="0" fontId="23" fillId="4" borderId="0" xfId="0" applyFont="1" applyFill="1" applyAlignment="1"/>
    <xf numFmtId="0" fontId="45" fillId="4" borderId="0" xfId="0" applyFont="1" applyFill="1" applyAlignment="1"/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65" fillId="10" borderId="4" xfId="0" applyFont="1" applyFill="1" applyBorder="1"/>
    <xf numFmtId="0" fontId="112" fillId="10" borderId="4" xfId="0" applyFont="1" applyFill="1" applyBorder="1" applyAlignment="1">
      <alignment horizontal="center" vertical="center"/>
    </xf>
    <xf numFmtId="0" fontId="112" fillId="2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 vertical="center"/>
    </xf>
    <xf numFmtId="0" fontId="76" fillId="10" borderId="4" xfId="0" applyFont="1" applyFill="1" applyBorder="1" applyAlignment="1">
      <alignment horizontal="center" vertical="center"/>
    </xf>
    <xf numFmtId="0" fontId="115" fillId="10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112" fillId="10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2" fillId="4" borderId="22" xfId="0" applyFont="1" applyFill="1" applyBorder="1"/>
    <xf numFmtId="0" fontId="0" fillId="4" borderId="23" xfId="0" applyFill="1" applyBorder="1"/>
    <xf numFmtId="0" fontId="0" fillId="4" borderId="24" xfId="0" applyFill="1" applyBorder="1" applyAlignment="1">
      <alignment horizontal="center" vertical="center"/>
    </xf>
    <xf numFmtId="0" fontId="0" fillId="4" borderId="15" xfId="0" applyFill="1" applyBorder="1"/>
    <xf numFmtId="0" fontId="26" fillId="4" borderId="15" xfId="0" applyFont="1" applyFill="1" applyBorder="1" applyAlignment="1">
      <alignment horizontal="center" vertical="center"/>
    </xf>
    <xf numFmtId="0" fontId="2" fillId="4" borderId="15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33" xfId="0" applyFill="1" applyBorder="1"/>
    <xf numFmtId="0" fontId="0" fillId="4" borderId="33" xfId="0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" fillId="4" borderId="33" xfId="0" applyFont="1" applyFill="1" applyBorder="1"/>
    <xf numFmtId="0" fontId="0" fillId="4" borderId="39" xfId="0" applyFill="1" applyBorder="1"/>
    <xf numFmtId="0" fontId="0" fillId="4" borderId="15" xfId="0" applyFill="1" applyBorder="1" applyAlignment="1">
      <alignment horizontal="center" vertical="center"/>
    </xf>
    <xf numFmtId="0" fontId="74" fillId="6" borderId="0" xfId="1" applyFont="1" applyFill="1" applyAlignment="1" applyProtection="1">
      <alignment horizontal="center" vertical="center"/>
    </xf>
    <xf numFmtId="0" fontId="74" fillId="5" borderId="0" xfId="1" applyFont="1" applyFill="1" applyAlignment="1" applyProtection="1">
      <alignment horizontal="center" vertical="center"/>
    </xf>
    <xf numFmtId="0" fontId="74" fillId="8" borderId="0" xfId="1" applyFont="1" applyFill="1" applyAlignment="1" applyProtection="1">
      <alignment horizontal="center" vertical="center"/>
    </xf>
    <xf numFmtId="0" fontId="70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0" xfId="0" applyNumberFormat="1" applyFill="1" applyAlignment="1">
      <alignment horizontal="center"/>
    </xf>
    <xf numFmtId="0" fontId="63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52" fillId="4" borderId="7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120" fillId="4" borderId="19" xfId="0" applyFont="1" applyFill="1" applyBorder="1" applyAlignment="1">
      <alignment horizontal="center" vertical="center"/>
    </xf>
    <xf numFmtId="0" fontId="120" fillId="4" borderId="9" xfId="0" applyFont="1" applyFill="1" applyBorder="1" applyAlignment="1">
      <alignment horizontal="center" vertical="center"/>
    </xf>
    <xf numFmtId="0" fontId="120" fillId="4" borderId="11" xfId="0" applyFont="1" applyFill="1" applyBorder="1" applyAlignment="1">
      <alignment horizontal="center" vertical="center"/>
    </xf>
    <xf numFmtId="0" fontId="120" fillId="4" borderId="10" xfId="0" applyFont="1" applyFill="1" applyBorder="1" applyAlignment="1">
      <alignment horizontal="center" vertical="center"/>
    </xf>
    <xf numFmtId="0" fontId="120" fillId="4" borderId="13" xfId="0" applyFont="1" applyFill="1" applyBorder="1" applyAlignment="1">
      <alignment horizontal="center" vertical="center"/>
    </xf>
    <xf numFmtId="0" fontId="120" fillId="4" borderId="3" xfId="0" applyFont="1" applyFill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6" fillId="10" borderId="31" xfId="0" applyFont="1" applyFill="1" applyBorder="1" applyAlignment="1">
      <alignment horizontal="center" vertical="center" wrapText="1"/>
    </xf>
    <xf numFmtId="164" fontId="85" fillId="0" borderId="0" xfId="0" applyNumberFormat="1" applyFont="1" applyFill="1" applyBorder="1" applyAlignment="1">
      <alignment horizontal="center" vertical="center" wrapText="1"/>
    </xf>
    <xf numFmtId="0" fontId="115" fillId="10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" fontId="91" fillId="7" borderId="6" xfId="0" applyNumberFormat="1" applyFont="1" applyFill="1" applyBorder="1" applyAlignment="1">
      <alignment horizontal="center" vertical="center" wrapText="1"/>
    </xf>
    <xf numFmtId="1" fontId="91" fillId="7" borderId="7" xfId="0" applyNumberFormat="1" applyFont="1" applyFill="1" applyBorder="1" applyAlignment="1">
      <alignment horizontal="center" vertical="center" wrapText="1"/>
    </xf>
    <xf numFmtId="1" fontId="91" fillId="7" borderId="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vertical="top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1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102" fillId="0" borderId="7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top" wrapText="1"/>
    </xf>
    <xf numFmtId="0" fontId="102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0" fontId="104" fillId="0" borderId="7" xfId="0" applyFont="1" applyBorder="1" applyAlignment="1">
      <alignment horizontal="center" vertical="center" wrapText="1"/>
    </xf>
    <xf numFmtId="0" fontId="103" fillId="0" borderId="7" xfId="0" applyFont="1" applyBorder="1" applyAlignment="1">
      <alignment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103" fillId="0" borderId="7" xfId="0" applyFont="1" applyBorder="1" applyAlignment="1">
      <alignment horizontal="center" wrapText="1"/>
    </xf>
    <xf numFmtId="0" fontId="10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80" fillId="0" borderId="4" xfId="0" applyFont="1" applyBorder="1" applyAlignment="1">
      <alignment horizontal="center" vertical="center" textRotation="90" wrapText="1"/>
    </xf>
    <xf numFmtId="0" fontId="73" fillId="0" borderId="1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80" fillId="0" borderId="1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1" fillId="0" borderId="1" xfId="0" applyFont="1" applyBorder="1" applyAlignment="1">
      <alignment horizontal="center" vertical="center" textRotation="90" wrapText="1"/>
    </xf>
    <xf numFmtId="0" fontId="81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80" fillId="0" borderId="5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0" fontId="82" fillId="0" borderId="11" xfId="0" applyFont="1" applyBorder="1" applyAlignment="1" applyProtection="1">
      <alignment horizontal="center" vertical="center" wrapText="1"/>
      <protection locked="0"/>
    </xf>
    <xf numFmtId="0" fontId="82" fillId="0" borderId="13" xfId="0" applyFont="1" applyBorder="1" applyAlignment="1" applyProtection="1">
      <alignment horizontal="center" vertical="center" wrapText="1"/>
      <protection locked="0"/>
    </xf>
    <xf numFmtId="0" fontId="82" fillId="0" borderId="4" xfId="0" applyFont="1" applyBorder="1" applyAlignment="1" applyProtection="1">
      <alignment horizontal="center" vertical="center" wrapText="1"/>
      <protection locked="0"/>
    </xf>
    <xf numFmtId="0" fontId="82" fillId="0" borderId="1" xfId="0" applyFont="1" applyBorder="1" applyAlignment="1" applyProtection="1">
      <alignment horizontal="center" vertical="center" wrapText="1"/>
      <protection locked="0"/>
    </xf>
    <xf numFmtId="0" fontId="82" fillId="0" borderId="2" xfId="0" applyFont="1" applyBorder="1" applyAlignment="1" applyProtection="1">
      <alignment horizontal="center" vertical="center" wrapText="1"/>
      <protection locked="0"/>
    </xf>
    <xf numFmtId="0" fontId="55" fillId="0" borderId="7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textRotation="90" wrapText="1"/>
    </xf>
    <xf numFmtId="0" fontId="83" fillId="0" borderId="1" xfId="0" applyFont="1" applyBorder="1" applyAlignment="1">
      <alignment horizontal="center" vertical="center" textRotation="90" wrapText="1"/>
    </xf>
    <xf numFmtId="0" fontId="84" fillId="0" borderId="1" xfId="0" applyFont="1" applyBorder="1" applyAlignment="1">
      <alignment horizontal="center" vertical="center" textRotation="90"/>
    </xf>
    <xf numFmtId="0" fontId="84" fillId="0" borderId="2" xfId="0" applyFont="1" applyBorder="1" applyAlignment="1">
      <alignment horizontal="center" vertical="center" textRotation="90"/>
    </xf>
    <xf numFmtId="0" fontId="31" fillId="0" borderId="7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workbookViewId="0">
      <selection activeCell="H1" sqref="H1:I1"/>
    </sheetView>
  </sheetViews>
  <sheetFormatPr defaultRowHeight="20.25" x14ac:dyDescent="0.3"/>
  <cols>
    <col min="1" max="1" width="9.140625" style="103"/>
    <col min="2" max="2" width="6.5703125" style="103" customWidth="1"/>
    <col min="3" max="3" width="4.7109375" style="103" customWidth="1"/>
    <col min="4" max="4" width="5.5703125" style="103" customWidth="1"/>
    <col min="5" max="5" width="10.7109375" style="103" customWidth="1"/>
    <col min="6" max="7" width="9.140625" hidden="1" customWidth="1"/>
    <col min="8" max="8" width="13.5703125" style="355" customWidth="1"/>
    <col min="9" max="9" width="21.5703125" style="355" customWidth="1"/>
    <col min="10" max="43" width="9.140625" style="103"/>
  </cols>
  <sheetData>
    <row r="1" spans="4:10" ht="24" customHeight="1" x14ac:dyDescent="0.2">
      <c r="H1" s="706" t="s">
        <v>1507</v>
      </c>
      <c r="I1" s="706"/>
    </row>
    <row r="2" spans="4:10" ht="22.5" customHeight="1" x14ac:dyDescent="0.2">
      <c r="H2" s="706" t="s">
        <v>1537</v>
      </c>
      <c r="I2" s="706"/>
    </row>
    <row r="3" spans="4:10" ht="24" hidden="1" customHeight="1" x14ac:dyDescent="0.2">
      <c r="H3" s="706" t="s">
        <v>1615</v>
      </c>
      <c r="I3" s="706"/>
    </row>
    <row r="4" spans="4:10" ht="30" customHeight="1" x14ac:dyDescent="0.2">
      <c r="D4" s="369"/>
      <c r="E4" s="369"/>
      <c r="F4" s="367"/>
      <c r="G4" s="367"/>
      <c r="H4" s="113" t="s">
        <v>1538</v>
      </c>
      <c r="I4" s="368" t="s">
        <v>1627</v>
      </c>
      <c r="J4" s="369"/>
    </row>
    <row r="5" spans="4:10" ht="25.5" customHeight="1" x14ac:dyDescent="0.2">
      <c r="H5" s="705" t="s">
        <v>1616</v>
      </c>
      <c r="I5" s="705"/>
    </row>
    <row r="6" spans="4:10" ht="25.5" customHeight="1" x14ac:dyDescent="0.2">
      <c r="H6" s="705" t="s">
        <v>1617</v>
      </c>
      <c r="I6" s="705"/>
    </row>
    <row r="7" spans="4:10" ht="24" customHeight="1" x14ac:dyDescent="0.2">
      <c r="H7" s="705" t="s">
        <v>1618</v>
      </c>
      <c r="I7" s="705"/>
    </row>
    <row r="8" spans="4:10" ht="27" customHeight="1" x14ac:dyDescent="0.2">
      <c r="H8" s="705" t="s">
        <v>1619</v>
      </c>
      <c r="I8" s="705"/>
    </row>
    <row r="9" spans="4:10" ht="24.75" customHeight="1" x14ac:dyDescent="0.2">
      <c r="H9" s="705" t="s">
        <v>1620</v>
      </c>
      <c r="I9" s="705"/>
    </row>
    <row r="10" spans="4:10" ht="26.25" customHeight="1" x14ac:dyDescent="0.2">
      <c r="H10" s="705" t="s">
        <v>1621</v>
      </c>
      <c r="I10" s="705"/>
    </row>
    <row r="11" spans="4:10" ht="24" customHeight="1" x14ac:dyDescent="0.2">
      <c r="H11" s="705" t="s">
        <v>1622</v>
      </c>
      <c r="I11" s="705"/>
    </row>
    <row r="12" spans="4:10" ht="27" customHeight="1" x14ac:dyDescent="0.2">
      <c r="H12" s="705" t="s">
        <v>1623</v>
      </c>
      <c r="I12" s="705"/>
    </row>
    <row r="13" spans="4:10" ht="24" customHeight="1" x14ac:dyDescent="0.2">
      <c r="H13" s="705" t="s">
        <v>1624</v>
      </c>
      <c r="I13" s="705"/>
    </row>
    <row r="14" spans="4:10" ht="29.25" customHeight="1" x14ac:dyDescent="0.2">
      <c r="H14" s="705" t="s">
        <v>1625</v>
      </c>
      <c r="I14" s="705"/>
    </row>
    <row r="15" spans="4:10" ht="27" customHeight="1" x14ac:dyDescent="0.2">
      <c r="H15" s="704" t="s">
        <v>1260</v>
      </c>
      <c r="I15" s="704"/>
    </row>
    <row r="16" spans="4:10" ht="24.75" customHeight="1" x14ac:dyDescent="0.2">
      <c r="H16" s="704" t="s">
        <v>1614</v>
      </c>
      <c r="I16" s="704"/>
    </row>
    <row r="17" spans="8:9" ht="21.75" customHeight="1" x14ac:dyDescent="0.2">
      <c r="H17" s="704" t="s">
        <v>1626</v>
      </c>
      <c r="I17" s="704"/>
    </row>
    <row r="18" spans="8:9" s="103" customFormat="1" x14ac:dyDescent="0.2">
      <c r="H18" s="112"/>
      <c r="I18" s="112"/>
    </row>
    <row r="19" spans="8:9" s="103" customFormat="1" x14ac:dyDescent="0.2">
      <c r="H19" s="112"/>
      <c r="I19" s="112"/>
    </row>
    <row r="20" spans="8:9" s="103" customFormat="1" x14ac:dyDescent="0.2">
      <c r="H20" s="112"/>
      <c r="I20" s="112"/>
    </row>
    <row r="21" spans="8:9" s="103" customFormat="1" x14ac:dyDescent="0.3">
      <c r="H21" s="354"/>
      <c r="I21" s="354"/>
    </row>
    <row r="22" spans="8:9" s="103" customFormat="1" x14ac:dyDescent="0.3">
      <c r="H22" s="354"/>
      <c r="I22" s="354"/>
    </row>
    <row r="23" spans="8:9" s="103" customFormat="1" x14ac:dyDescent="0.3">
      <c r="H23" s="354"/>
      <c r="I23" s="354"/>
    </row>
    <row r="24" spans="8:9" s="103" customFormat="1" x14ac:dyDescent="0.3">
      <c r="H24" s="354"/>
      <c r="I24" s="354"/>
    </row>
    <row r="25" spans="8:9" s="103" customFormat="1" x14ac:dyDescent="0.3">
      <c r="H25" s="354"/>
      <c r="I25" s="354"/>
    </row>
    <row r="26" spans="8:9" s="103" customFormat="1" x14ac:dyDescent="0.3">
      <c r="H26" s="354"/>
      <c r="I26" s="354"/>
    </row>
    <row r="27" spans="8:9" s="103" customFormat="1" x14ac:dyDescent="0.3">
      <c r="H27" s="354"/>
      <c r="I27" s="354"/>
    </row>
    <row r="28" spans="8:9" s="103" customFormat="1" x14ac:dyDescent="0.3">
      <c r="H28" s="354"/>
      <c r="I28" s="354"/>
    </row>
    <row r="29" spans="8:9" s="103" customFormat="1" x14ac:dyDescent="0.3">
      <c r="H29" s="354"/>
      <c r="I29" s="354"/>
    </row>
    <row r="30" spans="8:9" s="103" customFormat="1" x14ac:dyDescent="0.3">
      <c r="H30" s="354"/>
      <c r="I30" s="354"/>
    </row>
    <row r="31" spans="8:9" s="103" customFormat="1" x14ac:dyDescent="0.3">
      <c r="H31" s="354"/>
      <c r="I31" s="354"/>
    </row>
    <row r="32" spans="8:9" s="103" customFormat="1" x14ac:dyDescent="0.3">
      <c r="H32" s="354"/>
      <c r="I32" s="354"/>
    </row>
    <row r="33" spans="8:9" s="103" customFormat="1" x14ac:dyDescent="0.3">
      <c r="H33" s="354"/>
      <c r="I33" s="354"/>
    </row>
    <row r="34" spans="8:9" s="103" customFormat="1" x14ac:dyDescent="0.3">
      <c r="H34" s="354"/>
      <c r="I34" s="354"/>
    </row>
    <row r="35" spans="8:9" s="103" customFormat="1" x14ac:dyDescent="0.3">
      <c r="H35" s="354"/>
      <c r="I35" s="354"/>
    </row>
    <row r="36" spans="8:9" s="103" customFormat="1" x14ac:dyDescent="0.3">
      <c r="H36" s="354"/>
      <c r="I36" s="354"/>
    </row>
    <row r="37" spans="8:9" s="103" customFormat="1" x14ac:dyDescent="0.3">
      <c r="H37" s="354"/>
      <c r="I37" s="354"/>
    </row>
    <row r="38" spans="8:9" s="103" customFormat="1" x14ac:dyDescent="0.3">
      <c r="H38" s="354"/>
      <c r="I38" s="354"/>
    </row>
    <row r="39" spans="8:9" s="103" customFormat="1" x14ac:dyDescent="0.3">
      <c r="H39" s="354"/>
      <c r="I39" s="354"/>
    </row>
    <row r="40" spans="8:9" s="103" customFormat="1" x14ac:dyDescent="0.3">
      <c r="H40" s="354"/>
      <c r="I40" s="354"/>
    </row>
    <row r="41" spans="8:9" s="103" customFormat="1" x14ac:dyDescent="0.3">
      <c r="H41" s="354"/>
      <c r="I41" s="354"/>
    </row>
    <row r="42" spans="8:9" s="103" customFormat="1" x14ac:dyDescent="0.3">
      <c r="H42" s="354"/>
      <c r="I42" s="354"/>
    </row>
    <row r="43" spans="8:9" s="103" customFormat="1" x14ac:dyDescent="0.3">
      <c r="H43" s="354"/>
      <c r="I43" s="354"/>
    </row>
    <row r="44" spans="8:9" s="103" customFormat="1" x14ac:dyDescent="0.3">
      <c r="H44" s="354"/>
      <c r="I44" s="354"/>
    </row>
    <row r="45" spans="8:9" s="103" customFormat="1" x14ac:dyDescent="0.3">
      <c r="H45" s="354"/>
      <c r="I45" s="354"/>
    </row>
    <row r="46" spans="8:9" s="103" customFormat="1" x14ac:dyDescent="0.3">
      <c r="H46" s="354"/>
      <c r="I46" s="354"/>
    </row>
    <row r="47" spans="8:9" s="103" customFormat="1" x14ac:dyDescent="0.3">
      <c r="H47" s="354"/>
      <c r="I47" s="354"/>
    </row>
    <row r="48" spans="8:9" s="103" customFormat="1" x14ac:dyDescent="0.3">
      <c r="H48" s="354"/>
      <c r="I48" s="354"/>
    </row>
    <row r="49" spans="8:9" s="103" customFormat="1" x14ac:dyDescent="0.3">
      <c r="H49" s="354"/>
      <c r="I49" s="354"/>
    </row>
    <row r="50" spans="8:9" s="103" customFormat="1" x14ac:dyDescent="0.3">
      <c r="H50" s="354"/>
      <c r="I50" s="354"/>
    </row>
    <row r="51" spans="8:9" s="103" customFormat="1" x14ac:dyDescent="0.3">
      <c r="H51" s="354"/>
      <c r="I51" s="354"/>
    </row>
    <row r="52" spans="8:9" s="103" customFormat="1" x14ac:dyDescent="0.3">
      <c r="H52" s="354"/>
      <c r="I52" s="354"/>
    </row>
    <row r="53" spans="8:9" s="103" customFormat="1" x14ac:dyDescent="0.3">
      <c r="H53" s="354"/>
      <c r="I53" s="354"/>
    </row>
    <row r="54" spans="8:9" s="103" customFormat="1" x14ac:dyDescent="0.3">
      <c r="H54" s="354"/>
      <c r="I54" s="354"/>
    </row>
    <row r="55" spans="8:9" s="103" customFormat="1" x14ac:dyDescent="0.3">
      <c r="H55" s="354"/>
      <c r="I55" s="354"/>
    </row>
    <row r="56" spans="8:9" s="103" customFormat="1" x14ac:dyDescent="0.3">
      <c r="H56" s="354"/>
      <c r="I56" s="354"/>
    </row>
    <row r="57" spans="8:9" s="103" customFormat="1" x14ac:dyDescent="0.3">
      <c r="H57" s="354"/>
      <c r="I57" s="354"/>
    </row>
    <row r="58" spans="8:9" s="103" customFormat="1" x14ac:dyDescent="0.3">
      <c r="H58" s="354"/>
      <c r="I58" s="354"/>
    </row>
    <row r="59" spans="8:9" s="103" customFormat="1" x14ac:dyDescent="0.3">
      <c r="H59" s="354"/>
      <c r="I59" s="354"/>
    </row>
    <row r="60" spans="8:9" s="103" customFormat="1" x14ac:dyDescent="0.3">
      <c r="H60" s="354"/>
      <c r="I60" s="354"/>
    </row>
    <row r="61" spans="8:9" s="103" customFormat="1" x14ac:dyDescent="0.3">
      <c r="H61" s="354"/>
      <c r="I61" s="354"/>
    </row>
    <row r="62" spans="8:9" s="103" customFormat="1" x14ac:dyDescent="0.3">
      <c r="H62" s="354"/>
      <c r="I62" s="354"/>
    </row>
    <row r="63" spans="8:9" s="103" customFormat="1" x14ac:dyDescent="0.3">
      <c r="H63" s="354"/>
      <c r="I63" s="354"/>
    </row>
    <row r="64" spans="8:9" s="103" customFormat="1" x14ac:dyDescent="0.3">
      <c r="H64" s="354"/>
      <c r="I64" s="354"/>
    </row>
    <row r="65" spans="8:9" s="103" customFormat="1" x14ac:dyDescent="0.3">
      <c r="H65" s="354"/>
      <c r="I65" s="354"/>
    </row>
    <row r="66" spans="8:9" s="103" customFormat="1" x14ac:dyDescent="0.3">
      <c r="H66" s="354"/>
      <c r="I66" s="354"/>
    </row>
    <row r="67" spans="8:9" s="103" customFormat="1" x14ac:dyDescent="0.3">
      <c r="H67" s="354"/>
      <c r="I67" s="354"/>
    </row>
    <row r="68" spans="8:9" s="103" customFormat="1" x14ac:dyDescent="0.3">
      <c r="H68" s="354"/>
      <c r="I68" s="354"/>
    </row>
    <row r="69" spans="8:9" s="103" customFormat="1" x14ac:dyDescent="0.3">
      <c r="H69" s="354"/>
      <c r="I69" s="354"/>
    </row>
    <row r="70" spans="8:9" s="103" customFormat="1" x14ac:dyDescent="0.3">
      <c r="H70" s="354"/>
      <c r="I70" s="354"/>
    </row>
    <row r="71" spans="8:9" s="103" customFormat="1" x14ac:dyDescent="0.3">
      <c r="H71" s="354"/>
      <c r="I71" s="354"/>
    </row>
    <row r="72" spans="8:9" s="103" customFormat="1" x14ac:dyDescent="0.3">
      <c r="H72" s="354"/>
      <c r="I72" s="354"/>
    </row>
    <row r="73" spans="8:9" s="103" customFormat="1" x14ac:dyDescent="0.3">
      <c r="H73" s="354"/>
      <c r="I73" s="354"/>
    </row>
    <row r="74" spans="8:9" s="103" customFormat="1" x14ac:dyDescent="0.3">
      <c r="H74" s="354"/>
      <c r="I74" s="354"/>
    </row>
    <row r="75" spans="8:9" s="103" customFormat="1" x14ac:dyDescent="0.3">
      <c r="H75" s="354"/>
      <c r="I75" s="354"/>
    </row>
    <row r="76" spans="8:9" s="103" customFormat="1" x14ac:dyDescent="0.3">
      <c r="H76" s="354"/>
      <c r="I76" s="354"/>
    </row>
    <row r="77" spans="8:9" s="103" customFormat="1" x14ac:dyDescent="0.3">
      <c r="H77" s="354"/>
      <c r="I77" s="354"/>
    </row>
    <row r="78" spans="8:9" s="103" customFormat="1" x14ac:dyDescent="0.3">
      <c r="H78" s="354"/>
      <c r="I78" s="354"/>
    </row>
    <row r="79" spans="8:9" s="103" customFormat="1" x14ac:dyDescent="0.3">
      <c r="H79" s="354"/>
      <c r="I79" s="354"/>
    </row>
    <row r="80" spans="8:9" s="103" customFormat="1" x14ac:dyDescent="0.3">
      <c r="H80" s="354"/>
      <c r="I80" s="354"/>
    </row>
    <row r="81" spans="8:9" s="103" customFormat="1" x14ac:dyDescent="0.3">
      <c r="H81" s="354"/>
      <c r="I81" s="354"/>
    </row>
    <row r="82" spans="8:9" s="103" customFormat="1" x14ac:dyDescent="0.3">
      <c r="H82" s="354"/>
      <c r="I82" s="354"/>
    </row>
    <row r="83" spans="8:9" s="103" customFormat="1" x14ac:dyDescent="0.3">
      <c r="H83" s="354"/>
      <c r="I83" s="354"/>
    </row>
    <row r="84" spans="8:9" s="103" customFormat="1" x14ac:dyDescent="0.3">
      <c r="H84" s="354"/>
      <c r="I84" s="354"/>
    </row>
    <row r="85" spans="8:9" s="103" customFormat="1" x14ac:dyDescent="0.3">
      <c r="H85" s="354"/>
      <c r="I85" s="354"/>
    </row>
    <row r="86" spans="8:9" s="103" customFormat="1" x14ac:dyDescent="0.3">
      <c r="H86" s="354"/>
      <c r="I86" s="354"/>
    </row>
    <row r="87" spans="8:9" s="103" customFormat="1" x14ac:dyDescent="0.3">
      <c r="H87" s="354"/>
      <c r="I87" s="354"/>
    </row>
    <row r="88" spans="8:9" s="103" customFormat="1" x14ac:dyDescent="0.3">
      <c r="H88" s="354"/>
      <c r="I88" s="354"/>
    </row>
    <row r="89" spans="8:9" s="103" customFormat="1" x14ac:dyDescent="0.3">
      <c r="H89" s="354"/>
      <c r="I89" s="354"/>
    </row>
    <row r="90" spans="8:9" s="103" customFormat="1" x14ac:dyDescent="0.3">
      <c r="H90" s="354"/>
      <c r="I90" s="354"/>
    </row>
    <row r="91" spans="8:9" s="103" customFormat="1" x14ac:dyDescent="0.3">
      <c r="H91" s="354"/>
      <c r="I91" s="354"/>
    </row>
    <row r="92" spans="8:9" s="103" customFormat="1" x14ac:dyDescent="0.3">
      <c r="H92" s="354"/>
      <c r="I92" s="354"/>
    </row>
    <row r="93" spans="8:9" s="103" customFormat="1" x14ac:dyDescent="0.3">
      <c r="H93" s="354"/>
      <c r="I93" s="354"/>
    </row>
    <row r="94" spans="8:9" s="103" customFormat="1" x14ac:dyDescent="0.3">
      <c r="H94" s="354"/>
      <c r="I94" s="354"/>
    </row>
    <row r="95" spans="8:9" s="103" customFormat="1" x14ac:dyDescent="0.3">
      <c r="H95" s="354"/>
      <c r="I95" s="354"/>
    </row>
    <row r="96" spans="8:9" s="103" customFormat="1" x14ac:dyDescent="0.3">
      <c r="H96" s="354"/>
      <c r="I96" s="354"/>
    </row>
    <row r="97" spans="8:9" s="103" customFormat="1" x14ac:dyDescent="0.3">
      <c r="H97" s="354"/>
      <c r="I97" s="354"/>
    </row>
    <row r="98" spans="8:9" s="103" customFormat="1" x14ac:dyDescent="0.3">
      <c r="H98" s="354"/>
      <c r="I98" s="354"/>
    </row>
    <row r="99" spans="8:9" s="103" customFormat="1" x14ac:dyDescent="0.3">
      <c r="H99" s="354"/>
      <c r="I99" s="354"/>
    </row>
    <row r="100" spans="8:9" s="103" customFormat="1" x14ac:dyDescent="0.3">
      <c r="H100" s="354"/>
      <c r="I100" s="354"/>
    </row>
    <row r="101" spans="8:9" s="103" customFormat="1" x14ac:dyDescent="0.3">
      <c r="H101" s="354"/>
      <c r="I101" s="354"/>
    </row>
    <row r="102" spans="8:9" s="103" customFormat="1" x14ac:dyDescent="0.3">
      <c r="H102" s="354"/>
      <c r="I102" s="354"/>
    </row>
    <row r="103" spans="8:9" s="103" customFormat="1" x14ac:dyDescent="0.3">
      <c r="H103" s="354"/>
      <c r="I103" s="354"/>
    </row>
    <row r="104" spans="8:9" s="103" customFormat="1" x14ac:dyDescent="0.3">
      <c r="H104" s="354"/>
      <c r="I104" s="354"/>
    </row>
    <row r="105" spans="8:9" s="103" customFormat="1" x14ac:dyDescent="0.3">
      <c r="H105" s="354"/>
      <c r="I105" s="354"/>
    </row>
    <row r="106" spans="8:9" s="103" customFormat="1" x14ac:dyDescent="0.3">
      <c r="H106" s="354"/>
      <c r="I106" s="354"/>
    </row>
    <row r="107" spans="8:9" s="103" customFormat="1" x14ac:dyDescent="0.3">
      <c r="H107" s="354"/>
      <c r="I107" s="354"/>
    </row>
    <row r="108" spans="8:9" s="103" customFormat="1" x14ac:dyDescent="0.3">
      <c r="H108" s="354"/>
      <c r="I108" s="354"/>
    </row>
    <row r="109" spans="8:9" s="103" customFormat="1" x14ac:dyDescent="0.3">
      <c r="H109" s="354"/>
      <c r="I109" s="354"/>
    </row>
    <row r="110" spans="8:9" s="103" customFormat="1" x14ac:dyDescent="0.3">
      <c r="H110" s="354"/>
      <c r="I110" s="354"/>
    </row>
    <row r="111" spans="8:9" s="103" customFormat="1" x14ac:dyDescent="0.3">
      <c r="H111" s="354"/>
      <c r="I111" s="354"/>
    </row>
    <row r="112" spans="8:9" s="103" customFormat="1" x14ac:dyDescent="0.3">
      <c r="H112" s="354"/>
      <c r="I112" s="354"/>
    </row>
    <row r="113" spans="8:9" s="103" customFormat="1" x14ac:dyDescent="0.3">
      <c r="H113" s="354"/>
      <c r="I113" s="354"/>
    </row>
    <row r="114" spans="8:9" s="103" customFormat="1" x14ac:dyDescent="0.3">
      <c r="H114" s="354"/>
      <c r="I114" s="354"/>
    </row>
    <row r="115" spans="8:9" s="103" customFormat="1" x14ac:dyDescent="0.3">
      <c r="H115" s="354"/>
      <c r="I115" s="354"/>
    </row>
    <row r="116" spans="8:9" s="103" customFormat="1" x14ac:dyDescent="0.3">
      <c r="H116" s="354"/>
      <c r="I116" s="354"/>
    </row>
    <row r="117" spans="8:9" s="103" customFormat="1" x14ac:dyDescent="0.3">
      <c r="H117" s="354"/>
      <c r="I117" s="354"/>
    </row>
    <row r="118" spans="8:9" s="103" customFormat="1" x14ac:dyDescent="0.3">
      <c r="H118" s="354"/>
      <c r="I118" s="354"/>
    </row>
    <row r="119" spans="8:9" s="103" customFormat="1" x14ac:dyDescent="0.3">
      <c r="H119" s="354"/>
      <c r="I119" s="354"/>
    </row>
    <row r="120" spans="8:9" s="103" customFormat="1" x14ac:dyDescent="0.3">
      <c r="H120" s="354"/>
      <c r="I120" s="354"/>
    </row>
    <row r="121" spans="8:9" s="103" customFormat="1" x14ac:dyDescent="0.3">
      <c r="H121" s="354"/>
      <c r="I121" s="354"/>
    </row>
    <row r="122" spans="8:9" s="103" customFormat="1" x14ac:dyDescent="0.3">
      <c r="H122" s="354"/>
      <c r="I122" s="354"/>
    </row>
    <row r="123" spans="8:9" s="103" customFormat="1" x14ac:dyDescent="0.3">
      <c r="H123" s="354"/>
      <c r="I123" s="354"/>
    </row>
    <row r="124" spans="8:9" s="103" customFormat="1" x14ac:dyDescent="0.3">
      <c r="H124" s="354"/>
      <c r="I124" s="354"/>
    </row>
    <row r="125" spans="8:9" s="103" customFormat="1" x14ac:dyDescent="0.3">
      <c r="H125" s="354"/>
      <c r="I125" s="354"/>
    </row>
    <row r="126" spans="8:9" s="103" customFormat="1" x14ac:dyDescent="0.3">
      <c r="H126" s="354"/>
      <c r="I126" s="354"/>
    </row>
    <row r="127" spans="8:9" s="103" customFormat="1" x14ac:dyDescent="0.3">
      <c r="H127" s="354"/>
      <c r="I127" s="354"/>
    </row>
    <row r="128" spans="8:9" s="103" customFormat="1" x14ac:dyDescent="0.3">
      <c r="H128" s="354"/>
      <c r="I128" s="354"/>
    </row>
    <row r="129" spans="8:9" s="103" customFormat="1" x14ac:dyDescent="0.3">
      <c r="H129" s="354"/>
      <c r="I129" s="354"/>
    </row>
    <row r="130" spans="8:9" s="103" customFormat="1" x14ac:dyDescent="0.3">
      <c r="H130" s="354"/>
      <c r="I130" s="354"/>
    </row>
    <row r="131" spans="8:9" s="103" customFormat="1" x14ac:dyDescent="0.3">
      <c r="H131" s="354"/>
      <c r="I131" s="354"/>
    </row>
    <row r="132" spans="8:9" s="103" customFormat="1" x14ac:dyDescent="0.3">
      <c r="H132" s="354"/>
      <c r="I132" s="354"/>
    </row>
    <row r="133" spans="8:9" s="103" customFormat="1" x14ac:dyDescent="0.3">
      <c r="H133" s="354"/>
      <c r="I133" s="354"/>
    </row>
    <row r="134" spans="8:9" s="103" customFormat="1" x14ac:dyDescent="0.3">
      <c r="H134" s="354"/>
      <c r="I134" s="354"/>
    </row>
    <row r="135" spans="8:9" s="103" customFormat="1" x14ac:dyDescent="0.3">
      <c r="H135" s="354"/>
      <c r="I135" s="354"/>
    </row>
    <row r="136" spans="8:9" s="103" customFormat="1" x14ac:dyDescent="0.3">
      <c r="H136" s="354"/>
      <c r="I136" s="354"/>
    </row>
    <row r="137" spans="8:9" s="103" customFormat="1" x14ac:dyDescent="0.3">
      <c r="H137" s="354"/>
      <c r="I137" s="354"/>
    </row>
    <row r="138" spans="8:9" s="103" customFormat="1" x14ac:dyDescent="0.3">
      <c r="H138" s="354"/>
      <c r="I138" s="354"/>
    </row>
    <row r="139" spans="8:9" s="103" customFormat="1" x14ac:dyDescent="0.3">
      <c r="H139" s="354"/>
      <c r="I139" s="354"/>
    </row>
    <row r="140" spans="8:9" s="103" customFormat="1" x14ac:dyDescent="0.3">
      <c r="H140" s="354"/>
      <c r="I140" s="354"/>
    </row>
    <row r="141" spans="8:9" s="103" customFormat="1" x14ac:dyDescent="0.3">
      <c r="H141" s="354"/>
      <c r="I141" s="354"/>
    </row>
    <row r="142" spans="8:9" s="103" customFormat="1" x14ac:dyDescent="0.3">
      <c r="H142" s="354"/>
      <c r="I142" s="354"/>
    </row>
    <row r="143" spans="8:9" s="103" customFormat="1" x14ac:dyDescent="0.3">
      <c r="H143" s="354"/>
      <c r="I143" s="354"/>
    </row>
    <row r="144" spans="8:9" s="103" customFormat="1" x14ac:dyDescent="0.3">
      <c r="H144" s="354"/>
      <c r="I144" s="354"/>
    </row>
    <row r="145" spans="8:9" s="103" customFormat="1" x14ac:dyDescent="0.3">
      <c r="H145" s="354"/>
      <c r="I145" s="354"/>
    </row>
    <row r="146" spans="8:9" s="103" customFormat="1" x14ac:dyDescent="0.3">
      <c r="H146" s="354"/>
      <c r="I146" s="354"/>
    </row>
    <row r="147" spans="8:9" s="103" customFormat="1" x14ac:dyDescent="0.3">
      <c r="H147" s="354"/>
      <c r="I147" s="354"/>
    </row>
    <row r="148" spans="8:9" s="103" customFormat="1" x14ac:dyDescent="0.3">
      <c r="H148" s="354"/>
      <c r="I148" s="354"/>
    </row>
    <row r="149" spans="8:9" s="103" customFormat="1" x14ac:dyDescent="0.3">
      <c r="H149" s="354"/>
      <c r="I149" s="354"/>
    </row>
    <row r="150" spans="8:9" s="103" customFormat="1" x14ac:dyDescent="0.3">
      <c r="H150" s="354"/>
      <c r="I150" s="354"/>
    </row>
    <row r="151" spans="8:9" s="103" customFormat="1" x14ac:dyDescent="0.3">
      <c r="H151" s="354"/>
      <c r="I151" s="354"/>
    </row>
    <row r="152" spans="8:9" s="103" customFormat="1" x14ac:dyDescent="0.3">
      <c r="H152" s="354"/>
      <c r="I152" s="354"/>
    </row>
    <row r="153" spans="8:9" s="103" customFormat="1" x14ac:dyDescent="0.3">
      <c r="H153" s="354"/>
      <c r="I153" s="354"/>
    </row>
    <row r="154" spans="8:9" s="103" customFormat="1" x14ac:dyDescent="0.3">
      <c r="H154" s="354"/>
      <c r="I154" s="354"/>
    </row>
    <row r="155" spans="8:9" s="103" customFormat="1" x14ac:dyDescent="0.3">
      <c r="H155" s="354"/>
      <c r="I155" s="354"/>
    </row>
    <row r="156" spans="8:9" s="103" customFormat="1" x14ac:dyDescent="0.3">
      <c r="H156" s="354"/>
      <c r="I156" s="354"/>
    </row>
    <row r="157" spans="8:9" s="103" customFormat="1" x14ac:dyDescent="0.3">
      <c r="H157" s="354"/>
      <c r="I157" s="354"/>
    </row>
    <row r="158" spans="8:9" s="103" customFormat="1" x14ac:dyDescent="0.3">
      <c r="H158" s="354"/>
      <c r="I158" s="354"/>
    </row>
    <row r="159" spans="8:9" s="103" customFormat="1" x14ac:dyDescent="0.3">
      <c r="H159" s="354"/>
      <c r="I159" s="354"/>
    </row>
    <row r="160" spans="8:9" s="103" customFormat="1" x14ac:dyDescent="0.3">
      <c r="H160" s="354"/>
      <c r="I160" s="354"/>
    </row>
    <row r="161" spans="8:9" s="103" customFormat="1" x14ac:dyDescent="0.3">
      <c r="H161" s="354"/>
      <c r="I161" s="354"/>
    </row>
    <row r="162" spans="8:9" s="103" customFormat="1" x14ac:dyDescent="0.3">
      <c r="H162" s="354"/>
      <c r="I162" s="354"/>
    </row>
    <row r="163" spans="8:9" s="103" customFormat="1" x14ac:dyDescent="0.3">
      <c r="H163" s="354"/>
      <c r="I163" s="354"/>
    </row>
    <row r="164" spans="8:9" s="103" customFormat="1" x14ac:dyDescent="0.3">
      <c r="H164" s="354"/>
      <c r="I164" s="354"/>
    </row>
    <row r="165" spans="8:9" s="103" customFormat="1" x14ac:dyDescent="0.3">
      <c r="H165" s="354"/>
      <c r="I165" s="354"/>
    </row>
    <row r="166" spans="8:9" s="103" customFormat="1" x14ac:dyDescent="0.3">
      <c r="H166" s="354"/>
      <c r="I166" s="354"/>
    </row>
    <row r="167" spans="8:9" s="103" customFormat="1" x14ac:dyDescent="0.3">
      <c r="H167" s="354"/>
      <c r="I167" s="354"/>
    </row>
    <row r="168" spans="8:9" s="103" customFormat="1" x14ac:dyDescent="0.3">
      <c r="H168" s="354"/>
      <c r="I168" s="354"/>
    </row>
    <row r="169" spans="8:9" s="103" customFormat="1" x14ac:dyDescent="0.3">
      <c r="H169" s="354"/>
      <c r="I169" s="354"/>
    </row>
    <row r="170" spans="8:9" s="103" customFormat="1" x14ac:dyDescent="0.3">
      <c r="H170" s="354"/>
      <c r="I170" s="354"/>
    </row>
    <row r="171" spans="8:9" s="103" customFormat="1" x14ac:dyDescent="0.3">
      <c r="H171" s="354"/>
      <c r="I171" s="354"/>
    </row>
    <row r="172" spans="8:9" s="103" customFormat="1" x14ac:dyDescent="0.3">
      <c r="H172" s="354"/>
      <c r="I172" s="354"/>
    </row>
    <row r="173" spans="8:9" s="103" customFormat="1" x14ac:dyDescent="0.3">
      <c r="H173" s="354"/>
      <c r="I173" s="354"/>
    </row>
    <row r="174" spans="8:9" s="103" customFormat="1" x14ac:dyDescent="0.3">
      <c r="H174" s="354"/>
      <c r="I174" s="354"/>
    </row>
    <row r="175" spans="8:9" s="103" customFormat="1" x14ac:dyDescent="0.3">
      <c r="H175" s="354"/>
      <c r="I175" s="354"/>
    </row>
    <row r="176" spans="8:9" s="103" customFormat="1" x14ac:dyDescent="0.3">
      <c r="H176" s="354"/>
      <c r="I176" s="354"/>
    </row>
    <row r="177" spans="8:9" s="103" customFormat="1" x14ac:dyDescent="0.3">
      <c r="H177" s="354"/>
      <c r="I177" s="354"/>
    </row>
    <row r="178" spans="8:9" s="103" customFormat="1" x14ac:dyDescent="0.3">
      <c r="H178" s="354"/>
      <c r="I178" s="354"/>
    </row>
    <row r="179" spans="8:9" s="103" customFormat="1" x14ac:dyDescent="0.3">
      <c r="H179" s="354"/>
      <c r="I179" s="354"/>
    </row>
    <row r="180" spans="8:9" s="103" customFormat="1" x14ac:dyDescent="0.3">
      <c r="H180" s="354"/>
      <c r="I180" s="354"/>
    </row>
    <row r="181" spans="8:9" s="103" customFormat="1" x14ac:dyDescent="0.3">
      <c r="H181" s="354"/>
      <c r="I181" s="354"/>
    </row>
    <row r="182" spans="8:9" s="103" customFormat="1" x14ac:dyDescent="0.3">
      <c r="H182" s="354"/>
      <c r="I182" s="354"/>
    </row>
    <row r="183" spans="8:9" s="103" customFormat="1" x14ac:dyDescent="0.3">
      <c r="H183" s="354"/>
      <c r="I183" s="354"/>
    </row>
    <row r="184" spans="8:9" s="103" customFormat="1" x14ac:dyDescent="0.3">
      <c r="H184" s="354"/>
      <c r="I184" s="354"/>
    </row>
    <row r="185" spans="8:9" s="103" customFormat="1" x14ac:dyDescent="0.3">
      <c r="H185" s="354"/>
      <c r="I185" s="354"/>
    </row>
    <row r="186" spans="8:9" s="103" customFormat="1" x14ac:dyDescent="0.3">
      <c r="H186" s="354"/>
      <c r="I186" s="354"/>
    </row>
    <row r="187" spans="8:9" s="103" customFormat="1" x14ac:dyDescent="0.3">
      <c r="H187" s="354"/>
      <c r="I187" s="354"/>
    </row>
    <row r="188" spans="8:9" s="103" customFormat="1" x14ac:dyDescent="0.3">
      <c r="H188" s="354"/>
      <c r="I188" s="354"/>
    </row>
    <row r="189" spans="8:9" s="103" customFormat="1" x14ac:dyDescent="0.3">
      <c r="H189" s="354"/>
      <c r="I189" s="354"/>
    </row>
    <row r="190" spans="8:9" s="103" customFormat="1" x14ac:dyDescent="0.3">
      <c r="H190" s="354"/>
      <c r="I190" s="354"/>
    </row>
    <row r="191" spans="8:9" s="103" customFormat="1" x14ac:dyDescent="0.3">
      <c r="H191" s="354"/>
      <c r="I191" s="354"/>
    </row>
    <row r="192" spans="8:9" s="103" customFormat="1" x14ac:dyDescent="0.3">
      <c r="H192" s="354"/>
      <c r="I192" s="354"/>
    </row>
    <row r="193" spans="8:9" s="103" customFormat="1" x14ac:dyDescent="0.3">
      <c r="H193" s="354"/>
      <c r="I193" s="354"/>
    </row>
    <row r="194" spans="8:9" s="103" customFormat="1" x14ac:dyDescent="0.3">
      <c r="H194" s="354"/>
      <c r="I194" s="354"/>
    </row>
    <row r="195" spans="8:9" s="103" customFormat="1" x14ac:dyDescent="0.3">
      <c r="H195" s="354"/>
      <c r="I195" s="354"/>
    </row>
    <row r="196" spans="8:9" s="103" customFormat="1" x14ac:dyDescent="0.3">
      <c r="H196" s="354"/>
      <c r="I196" s="354"/>
    </row>
    <row r="197" spans="8:9" s="103" customFormat="1" x14ac:dyDescent="0.3">
      <c r="H197" s="354"/>
      <c r="I197" s="354"/>
    </row>
    <row r="198" spans="8:9" s="103" customFormat="1" x14ac:dyDescent="0.3">
      <c r="H198" s="354"/>
      <c r="I198" s="354"/>
    </row>
    <row r="199" spans="8:9" s="103" customFormat="1" x14ac:dyDescent="0.3">
      <c r="H199" s="354"/>
      <c r="I199" s="354"/>
    </row>
    <row r="200" spans="8:9" s="103" customFormat="1" x14ac:dyDescent="0.3">
      <c r="H200" s="354"/>
      <c r="I200" s="354"/>
    </row>
    <row r="201" spans="8:9" s="103" customFormat="1" x14ac:dyDescent="0.3">
      <c r="H201" s="354"/>
      <c r="I201" s="354"/>
    </row>
    <row r="202" spans="8:9" s="103" customFormat="1" x14ac:dyDescent="0.3">
      <c r="H202" s="354"/>
      <c r="I202" s="354"/>
    </row>
    <row r="203" spans="8:9" s="103" customFormat="1" x14ac:dyDescent="0.3">
      <c r="H203" s="354"/>
      <c r="I203" s="354"/>
    </row>
    <row r="204" spans="8:9" s="103" customFormat="1" x14ac:dyDescent="0.3">
      <c r="H204" s="354"/>
      <c r="I204" s="354"/>
    </row>
    <row r="205" spans="8:9" s="103" customFormat="1" x14ac:dyDescent="0.3">
      <c r="H205" s="354"/>
      <c r="I205" s="354"/>
    </row>
    <row r="206" spans="8:9" s="103" customFormat="1" x14ac:dyDescent="0.3">
      <c r="H206" s="354"/>
      <c r="I206" s="354"/>
    </row>
    <row r="207" spans="8:9" s="103" customFormat="1" x14ac:dyDescent="0.3">
      <c r="H207" s="354"/>
      <c r="I207" s="354"/>
    </row>
    <row r="208" spans="8:9" s="103" customFormat="1" x14ac:dyDescent="0.3">
      <c r="H208" s="354"/>
      <c r="I208" s="354"/>
    </row>
    <row r="209" spans="8:9" s="103" customFormat="1" x14ac:dyDescent="0.3">
      <c r="H209" s="354"/>
      <c r="I209" s="354"/>
    </row>
    <row r="210" spans="8:9" s="103" customFormat="1" x14ac:dyDescent="0.3">
      <c r="H210" s="354"/>
      <c r="I210" s="354"/>
    </row>
    <row r="211" spans="8:9" s="103" customFormat="1" x14ac:dyDescent="0.3">
      <c r="H211" s="354"/>
      <c r="I211" s="354"/>
    </row>
    <row r="212" spans="8:9" s="103" customFormat="1" x14ac:dyDescent="0.3">
      <c r="H212" s="354"/>
      <c r="I212" s="354"/>
    </row>
    <row r="213" spans="8:9" s="103" customFormat="1" x14ac:dyDescent="0.3">
      <c r="H213" s="354"/>
      <c r="I213" s="354"/>
    </row>
    <row r="214" spans="8:9" s="103" customFormat="1" x14ac:dyDescent="0.3">
      <c r="H214" s="354"/>
      <c r="I214" s="354"/>
    </row>
    <row r="215" spans="8:9" s="103" customFormat="1" x14ac:dyDescent="0.3">
      <c r="H215" s="354"/>
      <c r="I215" s="354"/>
    </row>
    <row r="216" spans="8:9" s="103" customFormat="1" x14ac:dyDescent="0.3">
      <c r="H216" s="354"/>
      <c r="I216" s="354"/>
    </row>
    <row r="217" spans="8:9" s="103" customFormat="1" x14ac:dyDescent="0.3">
      <c r="H217" s="354"/>
      <c r="I217" s="354"/>
    </row>
    <row r="218" spans="8:9" s="103" customFormat="1" x14ac:dyDescent="0.3">
      <c r="H218" s="354"/>
      <c r="I218" s="354"/>
    </row>
    <row r="219" spans="8:9" s="103" customFormat="1" x14ac:dyDescent="0.3">
      <c r="H219" s="354"/>
      <c r="I219" s="354"/>
    </row>
    <row r="220" spans="8:9" s="103" customFormat="1" x14ac:dyDescent="0.3">
      <c r="H220" s="354"/>
      <c r="I220" s="354"/>
    </row>
    <row r="221" spans="8:9" s="103" customFormat="1" x14ac:dyDescent="0.3">
      <c r="H221" s="354"/>
      <c r="I221" s="354"/>
    </row>
    <row r="222" spans="8:9" s="103" customFormat="1" x14ac:dyDescent="0.3">
      <c r="H222" s="354"/>
      <c r="I222" s="354"/>
    </row>
    <row r="223" spans="8:9" s="103" customFormat="1" x14ac:dyDescent="0.3">
      <c r="H223" s="354"/>
      <c r="I223" s="354"/>
    </row>
    <row r="224" spans="8:9" s="103" customFormat="1" x14ac:dyDescent="0.3">
      <c r="H224" s="354"/>
      <c r="I224" s="354"/>
    </row>
    <row r="225" spans="8:9" s="103" customFormat="1" x14ac:dyDescent="0.3">
      <c r="H225" s="354"/>
      <c r="I225" s="354"/>
    </row>
    <row r="226" spans="8:9" s="103" customFormat="1" x14ac:dyDescent="0.3">
      <c r="H226" s="354"/>
      <c r="I226" s="354"/>
    </row>
    <row r="227" spans="8:9" s="103" customFormat="1" x14ac:dyDescent="0.3">
      <c r="H227" s="354"/>
      <c r="I227" s="354"/>
    </row>
    <row r="228" spans="8:9" s="103" customFormat="1" x14ac:dyDescent="0.3">
      <c r="H228" s="354"/>
      <c r="I228" s="354"/>
    </row>
    <row r="229" spans="8:9" s="103" customFormat="1" x14ac:dyDescent="0.3">
      <c r="H229" s="354"/>
      <c r="I229" s="354"/>
    </row>
    <row r="230" spans="8:9" s="103" customFormat="1" x14ac:dyDescent="0.3">
      <c r="H230" s="354"/>
      <c r="I230" s="354"/>
    </row>
    <row r="231" spans="8:9" s="103" customFormat="1" x14ac:dyDescent="0.3">
      <c r="H231" s="354"/>
      <c r="I231" s="354"/>
    </row>
    <row r="232" spans="8:9" s="103" customFormat="1" x14ac:dyDescent="0.3">
      <c r="H232" s="354"/>
      <c r="I232" s="354"/>
    </row>
    <row r="233" spans="8:9" s="103" customFormat="1" x14ac:dyDescent="0.3">
      <c r="H233" s="354"/>
      <c r="I233" s="354"/>
    </row>
    <row r="234" spans="8:9" s="103" customFormat="1" x14ac:dyDescent="0.3">
      <c r="H234" s="354"/>
      <c r="I234" s="354"/>
    </row>
    <row r="235" spans="8:9" s="103" customFormat="1" x14ac:dyDescent="0.3">
      <c r="H235" s="354"/>
      <c r="I235" s="354"/>
    </row>
    <row r="236" spans="8:9" s="103" customFormat="1" x14ac:dyDescent="0.3">
      <c r="H236" s="354"/>
      <c r="I236" s="354"/>
    </row>
    <row r="237" spans="8:9" s="103" customFormat="1" x14ac:dyDescent="0.3">
      <c r="H237" s="354"/>
      <c r="I237" s="354"/>
    </row>
    <row r="238" spans="8:9" s="103" customFormat="1" x14ac:dyDescent="0.3">
      <c r="H238" s="354"/>
      <c r="I238" s="354"/>
    </row>
    <row r="239" spans="8:9" s="103" customFormat="1" x14ac:dyDescent="0.3">
      <c r="H239" s="354"/>
      <c r="I239" s="354"/>
    </row>
    <row r="240" spans="8:9" s="103" customFormat="1" x14ac:dyDescent="0.3">
      <c r="H240" s="354"/>
      <c r="I240" s="354"/>
    </row>
    <row r="241" spans="8:9" s="103" customFormat="1" x14ac:dyDescent="0.3">
      <c r="H241" s="354"/>
      <c r="I241" s="354"/>
    </row>
    <row r="242" spans="8:9" s="103" customFormat="1" x14ac:dyDescent="0.3">
      <c r="H242" s="354"/>
      <c r="I242" s="354"/>
    </row>
    <row r="243" spans="8:9" s="103" customFormat="1" x14ac:dyDescent="0.3">
      <c r="H243" s="354"/>
      <c r="I243" s="354"/>
    </row>
    <row r="244" spans="8:9" s="103" customFormat="1" x14ac:dyDescent="0.3">
      <c r="H244" s="354"/>
      <c r="I244" s="354"/>
    </row>
    <row r="245" spans="8:9" s="103" customFormat="1" x14ac:dyDescent="0.3">
      <c r="H245" s="354"/>
      <c r="I245" s="354"/>
    </row>
    <row r="246" spans="8:9" s="103" customFormat="1" x14ac:dyDescent="0.3">
      <c r="H246" s="354"/>
      <c r="I246" s="354"/>
    </row>
    <row r="247" spans="8:9" s="103" customFormat="1" x14ac:dyDescent="0.3">
      <c r="H247" s="354"/>
      <c r="I247" s="354"/>
    </row>
    <row r="248" spans="8:9" s="103" customFormat="1" x14ac:dyDescent="0.3">
      <c r="H248" s="354"/>
      <c r="I248" s="354"/>
    </row>
    <row r="249" spans="8:9" s="103" customFormat="1" x14ac:dyDescent="0.3">
      <c r="H249" s="354"/>
      <c r="I249" s="354"/>
    </row>
    <row r="250" spans="8:9" s="103" customFormat="1" x14ac:dyDescent="0.3">
      <c r="H250" s="354"/>
      <c r="I250" s="354"/>
    </row>
    <row r="251" spans="8:9" s="103" customFormat="1" x14ac:dyDescent="0.3">
      <c r="H251" s="354"/>
      <c r="I251" s="354"/>
    </row>
    <row r="252" spans="8:9" s="103" customFormat="1" x14ac:dyDescent="0.3">
      <c r="H252" s="354"/>
      <c r="I252" s="354"/>
    </row>
    <row r="253" spans="8:9" s="103" customFormat="1" x14ac:dyDescent="0.3">
      <c r="H253" s="354"/>
      <c r="I253" s="354"/>
    </row>
    <row r="254" spans="8:9" s="103" customFormat="1" x14ac:dyDescent="0.3">
      <c r="H254" s="354"/>
      <c r="I254" s="354"/>
    </row>
    <row r="255" spans="8:9" s="103" customFormat="1" x14ac:dyDescent="0.3">
      <c r="H255" s="354"/>
      <c r="I255" s="354"/>
    </row>
    <row r="256" spans="8:9" s="103" customFormat="1" x14ac:dyDescent="0.3">
      <c r="H256" s="354"/>
      <c r="I256" s="354"/>
    </row>
    <row r="257" spans="8:9" s="103" customFormat="1" x14ac:dyDescent="0.3">
      <c r="H257" s="354"/>
      <c r="I257" s="354"/>
    </row>
    <row r="258" spans="8:9" s="103" customFormat="1" x14ac:dyDescent="0.3">
      <c r="H258" s="354"/>
      <c r="I258" s="354"/>
    </row>
    <row r="259" spans="8:9" s="103" customFormat="1" x14ac:dyDescent="0.3">
      <c r="H259" s="354"/>
      <c r="I259" s="354"/>
    </row>
    <row r="260" spans="8:9" s="103" customFormat="1" x14ac:dyDescent="0.3">
      <c r="H260" s="354"/>
      <c r="I260" s="354"/>
    </row>
    <row r="261" spans="8:9" s="103" customFormat="1" x14ac:dyDescent="0.3">
      <c r="H261" s="354"/>
      <c r="I261" s="354"/>
    </row>
    <row r="262" spans="8:9" s="103" customFormat="1" x14ac:dyDescent="0.3">
      <c r="H262" s="354"/>
      <c r="I262" s="354"/>
    </row>
    <row r="263" spans="8:9" s="103" customFormat="1" x14ac:dyDescent="0.3">
      <c r="H263" s="354"/>
      <c r="I263" s="354"/>
    </row>
    <row r="264" spans="8:9" s="103" customFormat="1" x14ac:dyDescent="0.3">
      <c r="H264" s="354"/>
      <c r="I264" s="354"/>
    </row>
    <row r="265" spans="8:9" s="103" customFormat="1" x14ac:dyDescent="0.3">
      <c r="H265" s="354"/>
      <c r="I265" s="354"/>
    </row>
    <row r="266" spans="8:9" s="103" customFormat="1" x14ac:dyDescent="0.3">
      <c r="H266" s="354"/>
      <c r="I266" s="354"/>
    </row>
    <row r="267" spans="8:9" s="103" customFormat="1" x14ac:dyDescent="0.3">
      <c r="H267" s="354"/>
      <c r="I267" s="354"/>
    </row>
    <row r="268" spans="8:9" s="103" customFormat="1" x14ac:dyDescent="0.3">
      <c r="H268" s="354"/>
      <c r="I268" s="354"/>
    </row>
    <row r="269" spans="8:9" s="103" customFormat="1" x14ac:dyDescent="0.3">
      <c r="H269" s="354"/>
      <c r="I269" s="354"/>
    </row>
    <row r="270" spans="8:9" s="103" customFormat="1" x14ac:dyDescent="0.3">
      <c r="H270" s="354"/>
      <c r="I270" s="354"/>
    </row>
    <row r="271" spans="8:9" s="103" customFormat="1" x14ac:dyDescent="0.3">
      <c r="H271" s="354"/>
      <c r="I271" s="354"/>
    </row>
    <row r="272" spans="8:9" s="103" customFormat="1" x14ac:dyDescent="0.3">
      <c r="H272" s="354"/>
      <c r="I272" s="354"/>
    </row>
    <row r="273" spans="8:9" s="103" customFormat="1" x14ac:dyDescent="0.3">
      <c r="H273" s="354"/>
      <c r="I273" s="354"/>
    </row>
    <row r="274" spans="8:9" s="103" customFormat="1" x14ac:dyDescent="0.3">
      <c r="H274" s="354"/>
      <c r="I274" s="354"/>
    </row>
    <row r="275" spans="8:9" s="103" customFormat="1" x14ac:dyDescent="0.3">
      <c r="H275" s="354"/>
      <c r="I275" s="354"/>
    </row>
    <row r="276" spans="8:9" s="103" customFormat="1" x14ac:dyDescent="0.3">
      <c r="H276" s="354"/>
      <c r="I276" s="354"/>
    </row>
    <row r="277" spans="8:9" s="103" customFormat="1" x14ac:dyDescent="0.3">
      <c r="H277" s="354"/>
      <c r="I277" s="354"/>
    </row>
    <row r="278" spans="8:9" s="103" customFormat="1" x14ac:dyDescent="0.3">
      <c r="H278" s="354"/>
      <c r="I278" s="354"/>
    </row>
    <row r="279" spans="8:9" s="103" customFormat="1" x14ac:dyDescent="0.3">
      <c r="H279" s="354"/>
      <c r="I279" s="354"/>
    </row>
    <row r="280" spans="8:9" s="103" customFormat="1" x14ac:dyDescent="0.3">
      <c r="H280" s="354"/>
      <c r="I280" s="354"/>
    </row>
    <row r="281" spans="8:9" s="103" customFormat="1" x14ac:dyDescent="0.3">
      <c r="H281" s="354"/>
      <c r="I281" s="354"/>
    </row>
    <row r="282" spans="8:9" s="103" customFormat="1" x14ac:dyDescent="0.3">
      <c r="H282" s="354"/>
      <c r="I282" s="354"/>
    </row>
    <row r="283" spans="8:9" s="103" customFormat="1" x14ac:dyDescent="0.3">
      <c r="H283" s="354"/>
      <c r="I283" s="354"/>
    </row>
    <row r="284" spans="8:9" s="103" customFormat="1" x14ac:dyDescent="0.3">
      <c r="H284" s="354"/>
      <c r="I284" s="354"/>
    </row>
    <row r="285" spans="8:9" s="103" customFormat="1" x14ac:dyDescent="0.3">
      <c r="H285" s="354"/>
      <c r="I285" s="354"/>
    </row>
    <row r="286" spans="8:9" s="103" customFormat="1" x14ac:dyDescent="0.3">
      <c r="H286" s="354"/>
      <c r="I286" s="354"/>
    </row>
    <row r="287" spans="8:9" s="103" customFormat="1" x14ac:dyDescent="0.3">
      <c r="H287" s="354"/>
      <c r="I287" s="354"/>
    </row>
    <row r="288" spans="8:9" s="103" customFormat="1" x14ac:dyDescent="0.3">
      <c r="H288" s="354"/>
      <c r="I288" s="354"/>
    </row>
    <row r="289" spans="8:9" s="103" customFormat="1" x14ac:dyDescent="0.3">
      <c r="H289" s="354"/>
      <c r="I289" s="354"/>
    </row>
    <row r="290" spans="8:9" s="103" customFormat="1" x14ac:dyDescent="0.3">
      <c r="H290" s="354"/>
      <c r="I290" s="354"/>
    </row>
    <row r="291" spans="8:9" s="103" customFormat="1" x14ac:dyDescent="0.3">
      <c r="H291" s="354"/>
      <c r="I291" s="354"/>
    </row>
    <row r="292" spans="8:9" s="103" customFormat="1" x14ac:dyDescent="0.3">
      <c r="H292" s="354"/>
      <c r="I292" s="354"/>
    </row>
    <row r="293" spans="8:9" s="103" customFormat="1" x14ac:dyDescent="0.3">
      <c r="H293" s="354"/>
      <c r="I293" s="354"/>
    </row>
    <row r="294" spans="8:9" s="103" customFormat="1" x14ac:dyDescent="0.3">
      <c r="H294" s="354"/>
      <c r="I294" s="354"/>
    </row>
    <row r="295" spans="8:9" s="103" customFormat="1" x14ac:dyDescent="0.3">
      <c r="H295" s="354"/>
      <c r="I295" s="354"/>
    </row>
    <row r="296" spans="8:9" s="103" customFormat="1" x14ac:dyDescent="0.3">
      <c r="H296" s="354"/>
      <c r="I296" s="354"/>
    </row>
    <row r="297" spans="8:9" s="103" customFormat="1" x14ac:dyDescent="0.3">
      <c r="H297" s="354"/>
      <c r="I297" s="354"/>
    </row>
    <row r="298" spans="8:9" s="103" customFormat="1" x14ac:dyDescent="0.3">
      <c r="H298" s="354"/>
      <c r="I298" s="354"/>
    </row>
    <row r="299" spans="8:9" s="103" customFormat="1" x14ac:dyDescent="0.3">
      <c r="H299" s="354"/>
      <c r="I299" s="354"/>
    </row>
    <row r="300" spans="8:9" s="103" customFormat="1" x14ac:dyDescent="0.3">
      <c r="H300" s="354"/>
      <c r="I300" s="354"/>
    </row>
    <row r="301" spans="8:9" s="103" customFormat="1" x14ac:dyDescent="0.3">
      <c r="H301" s="354"/>
      <c r="I301" s="354"/>
    </row>
    <row r="302" spans="8:9" s="103" customFormat="1" x14ac:dyDescent="0.3">
      <c r="H302" s="354"/>
      <c r="I302" s="354"/>
    </row>
    <row r="303" spans="8:9" s="103" customFormat="1" x14ac:dyDescent="0.3">
      <c r="H303" s="354"/>
      <c r="I303" s="354"/>
    </row>
    <row r="304" spans="8:9" s="103" customFormat="1" x14ac:dyDescent="0.3">
      <c r="H304" s="354"/>
      <c r="I304" s="354"/>
    </row>
    <row r="305" spans="8:9" s="103" customFormat="1" x14ac:dyDescent="0.3">
      <c r="H305" s="354"/>
      <c r="I305" s="354"/>
    </row>
    <row r="306" spans="8:9" s="103" customFormat="1" x14ac:dyDescent="0.3">
      <c r="H306" s="354"/>
      <c r="I306" s="354"/>
    </row>
    <row r="307" spans="8:9" s="103" customFormat="1" x14ac:dyDescent="0.3">
      <c r="H307" s="354"/>
      <c r="I307" s="354"/>
    </row>
    <row r="308" spans="8:9" s="103" customFormat="1" x14ac:dyDescent="0.3">
      <c r="H308" s="354"/>
      <c r="I308" s="354"/>
    </row>
    <row r="309" spans="8:9" s="103" customFormat="1" x14ac:dyDescent="0.3">
      <c r="H309" s="354"/>
      <c r="I309" s="354"/>
    </row>
    <row r="310" spans="8:9" s="103" customFormat="1" x14ac:dyDescent="0.3">
      <c r="H310" s="354"/>
      <c r="I310" s="354"/>
    </row>
    <row r="311" spans="8:9" s="103" customFormat="1" x14ac:dyDescent="0.3">
      <c r="H311" s="354"/>
      <c r="I311" s="354"/>
    </row>
    <row r="312" spans="8:9" s="103" customFormat="1" x14ac:dyDescent="0.3">
      <c r="H312" s="354"/>
      <c r="I312" s="354"/>
    </row>
    <row r="313" spans="8:9" s="103" customFormat="1" x14ac:dyDescent="0.3">
      <c r="H313" s="354"/>
      <c r="I313" s="354"/>
    </row>
    <row r="314" spans="8:9" s="103" customFormat="1" x14ac:dyDescent="0.3">
      <c r="H314" s="354"/>
      <c r="I314" s="354"/>
    </row>
    <row r="315" spans="8:9" s="103" customFormat="1" x14ac:dyDescent="0.3">
      <c r="H315" s="354"/>
      <c r="I315" s="354"/>
    </row>
    <row r="316" spans="8:9" s="103" customFormat="1" x14ac:dyDescent="0.3">
      <c r="H316" s="354"/>
      <c r="I316" s="354"/>
    </row>
    <row r="317" spans="8:9" s="103" customFormat="1" x14ac:dyDescent="0.3">
      <c r="H317" s="354"/>
      <c r="I317" s="354"/>
    </row>
    <row r="318" spans="8:9" s="103" customFormat="1" x14ac:dyDescent="0.3">
      <c r="H318" s="354"/>
      <c r="I318" s="354"/>
    </row>
    <row r="319" spans="8:9" s="103" customFormat="1" x14ac:dyDescent="0.3">
      <c r="H319" s="354"/>
      <c r="I319" s="354"/>
    </row>
    <row r="320" spans="8:9" s="103" customFormat="1" x14ac:dyDescent="0.3">
      <c r="H320" s="354"/>
      <c r="I320" s="354"/>
    </row>
    <row r="321" spans="8:9" s="103" customFormat="1" x14ac:dyDescent="0.3">
      <c r="H321" s="354"/>
      <c r="I321" s="354"/>
    </row>
    <row r="322" spans="8:9" s="103" customFormat="1" x14ac:dyDescent="0.3">
      <c r="H322" s="354"/>
      <c r="I322" s="354"/>
    </row>
    <row r="323" spans="8:9" s="103" customFormat="1" x14ac:dyDescent="0.3">
      <c r="H323" s="354"/>
      <c r="I323" s="354"/>
    </row>
    <row r="324" spans="8:9" s="103" customFormat="1" x14ac:dyDescent="0.3">
      <c r="H324" s="354"/>
      <c r="I324" s="354"/>
    </row>
    <row r="325" spans="8:9" s="103" customFormat="1" x14ac:dyDescent="0.3">
      <c r="H325" s="354"/>
      <c r="I325" s="354"/>
    </row>
    <row r="326" spans="8:9" s="103" customFormat="1" x14ac:dyDescent="0.3">
      <c r="H326" s="354"/>
      <c r="I326" s="354"/>
    </row>
    <row r="327" spans="8:9" s="103" customFormat="1" x14ac:dyDescent="0.3">
      <c r="H327" s="354"/>
      <c r="I327" s="354"/>
    </row>
    <row r="328" spans="8:9" s="103" customFormat="1" x14ac:dyDescent="0.3">
      <c r="H328" s="354"/>
      <c r="I328" s="354"/>
    </row>
    <row r="329" spans="8:9" s="103" customFormat="1" x14ac:dyDescent="0.3">
      <c r="H329" s="354"/>
      <c r="I329" s="354"/>
    </row>
    <row r="330" spans="8:9" s="103" customFormat="1" x14ac:dyDescent="0.3">
      <c r="H330" s="354"/>
      <c r="I330" s="354"/>
    </row>
    <row r="331" spans="8:9" s="103" customFormat="1" x14ac:dyDescent="0.3">
      <c r="H331" s="354"/>
      <c r="I331" s="354"/>
    </row>
    <row r="332" spans="8:9" s="103" customFormat="1" x14ac:dyDescent="0.3">
      <c r="H332" s="354"/>
      <c r="I332" s="354"/>
    </row>
    <row r="333" spans="8:9" s="103" customFormat="1" x14ac:dyDescent="0.3">
      <c r="H333" s="354"/>
      <c r="I333" s="354"/>
    </row>
    <row r="334" spans="8:9" s="103" customFormat="1" x14ac:dyDescent="0.3">
      <c r="H334" s="354"/>
      <c r="I334" s="354"/>
    </row>
    <row r="335" spans="8:9" s="103" customFormat="1" x14ac:dyDescent="0.3">
      <c r="H335" s="354"/>
      <c r="I335" s="354"/>
    </row>
    <row r="336" spans="8:9" s="103" customFormat="1" x14ac:dyDescent="0.3">
      <c r="H336" s="354"/>
      <c r="I336" s="354"/>
    </row>
    <row r="337" spans="8:9" s="103" customFormat="1" x14ac:dyDescent="0.3">
      <c r="H337" s="354"/>
      <c r="I337" s="354"/>
    </row>
    <row r="338" spans="8:9" s="103" customFormat="1" x14ac:dyDescent="0.3">
      <c r="H338" s="354"/>
      <c r="I338" s="354"/>
    </row>
    <row r="339" spans="8:9" s="103" customFormat="1" x14ac:dyDescent="0.3">
      <c r="H339" s="354"/>
      <c r="I339" s="354"/>
    </row>
    <row r="340" spans="8:9" s="103" customFormat="1" x14ac:dyDescent="0.3">
      <c r="H340" s="354"/>
      <c r="I340" s="354"/>
    </row>
    <row r="341" spans="8:9" s="103" customFormat="1" x14ac:dyDescent="0.3">
      <c r="H341" s="354"/>
      <c r="I341" s="354"/>
    </row>
    <row r="342" spans="8:9" s="103" customFormat="1" x14ac:dyDescent="0.3">
      <c r="H342" s="354"/>
      <c r="I342" s="354"/>
    </row>
    <row r="343" spans="8:9" s="103" customFormat="1" x14ac:dyDescent="0.3">
      <c r="H343" s="354"/>
      <c r="I343" s="354"/>
    </row>
    <row r="344" spans="8:9" s="103" customFormat="1" x14ac:dyDescent="0.3">
      <c r="H344" s="354"/>
      <c r="I344" s="354"/>
    </row>
    <row r="345" spans="8:9" s="103" customFormat="1" x14ac:dyDescent="0.3">
      <c r="H345" s="354"/>
      <c r="I345" s="354"/>
    </row>
    <row r="346" spans="8:9" s="103" customFormat="1" x14ac:dyDescent="0.3">
      <c r="H346" s="354"/>
      <c r="I346" s="354"/>
    </row>
    <row r="347" spans="8:9" s="103" customFormat="1" x14ac:dyDescent="0.3">
      <c r="H347" s="354"/>
      <c r="I347" s="354"/>
    </row>
    <row r="348" spans="8:9" s="103" customFormat="1" x14ac:dyDescent="0.3">
      <c r="H348" s="354"/>
      <c r="I348" s="354"/>
    </row>
    <row r="349" spans="8:9" s="103" customFormat="1" x14ac:dyDescent="0.3">
      <c r="H349" s="354"/>
      <c r="I349" s="354"/>
    </row>
    <row r="350" spans="8:9" s="103" customFormat="1" x14ac:dyDescent="0.3">
      <c r="H350" s="354"/>
      <c r="I350" s="354"/>
    </row>
    <row r="351" spans="8:9" s="103" customFormat="1" x14ac:dyDescent="0.3">
      <c r="H351" s="354"/>
      <c r="I351" s="354"/>
    </row>
    <row r="352" spans="8:9" s="103" customFormat="1" x14ac:dyDescent="0.3">
      <c r="H352" s="354"/>
      <c r="I352" s="354"/>
    </row>
    <row r="353" spans="8:9" s="103" customFormat="1" x14ac:dyDescent="0.3">
      <c r="H353" s="354"/>
      <c r="I353" s="354"/>
    </row>
    <row r="354" spans="8:9" s="103" customFormat="1" x14ac:dyDescent="0.3">
      <c r="H354" s="354"/>
      <c r="I354" s="354"/>
    </row>
    <row r="355" spans="8:9" s="103" customFormat="1" x14ac:dyDescent="0.3">
      <c r="H355" s="354"/>
      <c r="I355" s="354"/>
    </row>
    <row r="356" spans="8:9" s="103" customFormat="1" x14ac:dyDescent="0.3">
      <c r="H356" s="354"/>
      <c r="I356" s="354"/>
    </row>
    <row r="357" spans="8:9" s="103" customFormat="1" x14ac:dyDescent="0.3">
      <c r="H357" s="354"/>
      <c r="I357" s="354"/>
    </row>
    <row r="358" spans="8:9" s="103" customFormat="1" x14ac:dyDescent="0.3">
      <c r="H358" s="354"/>
      <c r="I358" s="354"/>
    </row>
    <row r="359" spans="8:9" s="103" customFormat="1" x14ac:dyDescent="0.3">
      <c r="H359" s="354"/>
      <c r="I359" s="354"/>
    </row>
    <row r="360" spans="8:9" s="103" customFormat="1" x14ac:dyDescent="0.3">
      <c r="H360" s="354"/>
      <c r="I360" s="354"/>
    </row>
    <row r="361" spans="8:9" s="103" customFormat="1" x14ac:dyDescent="0.3">
      <c r="H361" s="354"/>
      <c r="I361" s="354"/>
    </row>
    <row r="362" spans="8:9" s="103" customFormat="1" x14ac:dyDescent="0.3">
      <c r="H362" s="354"/>
      <c r="I362" s="354"/>
    </row>
    <row r="363" spans="8:9" s="103" customFormat="1" x14ac:dyDescent="0.3">
      <c r="H363" s="354"/>
      <c r="I363" s="354"/>
    </row>
    <row r="364" spans="8:9" s="103" customFormat="1" x14ac:dyDescent="0.3">
      <c r="H364" s="354"/>
      <c r="I364" s="354"/>
    </row>
    <row r="365" spans="8:9" s="103" customFormat="1" x14ac:dyDescent="0.3">
      <c r="H365" s="354"/>
      <c r="I365" s="354"/>
    </row>
    <row r="366" spans="8:9" s="103" customFormat="1" x14ac:dyDescent="0.3">
      <c r="H366" s="354"/>
      <c r="I366" s="354"/>
    </row>
    <row r="367" spans="8:9" s="103" customFormat="1" x14ac:dyDescent="0.3">
      <c r="H367" s="354"/>
      <c r="I367" s="354"/>
    </row>
    <row r="368" spans="8:9" s="103" customFormat="1" x14ac:dyDescent="0.3">
      <c r="H368" s="354"/>
      <c r="I368" s="354"/>
    </row>
    <row r="369" spans="8:9" s="103" customFormat="1" x14ac:dyDescent="0.3">
      <c r="H369" s="354"/>
      <c r="I369" s="354"/>
    </row>
    <row r="370" spans="8:9" s="103" customFormat="1" x14ac:dyDescent="0.3">
      <c r="H370" s="354"/>
      <c r="I370" s="354"/>
    </row>
    <row r="371" spans="8:9" s="103" customFormat="1" x14ac:dyDescent="0.3">
      <c r="H371" s="354"/>
      <c r="I371" s="354"/>
    </row>
    <row r="372" spans="8:9" s="103" customFormat="1" x14ac:dyDescent="0.3">
      <c r="H372" s="354"/>
      <c r="I372" s="354"/>
    </row>
    <row r="373" spans="8:9" s="103" customFormat="1" x14ac:dyDescent="0.3">
      <c r="H373" s="354"/>
      <c r="I373" s="354"/>
    </row>
    <row r="374" spans="8:9" s="103" customFormat="1" x14ac:dyDescent="0.3">
      <c r="H374" s="354"/>
      <c r="I374" s="354"/>
    </row>
    <row r="375" spans="8:9" s="103" customFormat="1" x14ac:dyDescent="0.3">
      <c r="H375" s="354"/>
      <c r="I375" s="354"/>
    </row>
    <row r="376" spans="8:9" s="103" customFormat="1" x14ac:dyDescent="0.3">
      <c r="H376" s="354"/>
      <c r="I376" s="354"/>
    </row>
    <row r="377" spans="8:9" s="103" customFormat="1" x14ac:dyDescent="0.3">
      <c r="H377" s="354"/>
      <c r="I377" s="354"/>
    </row>
    <row r="378" spans="8:9" s="103" customFormat="1" x14ac:dyDescent="0.3">
      <c r="H378" s="354"/>
      <c r="I378" s="354"/>
    </row>
    <row r="379" spans="8:9" s="103" customFormat="1" x14ac:dyDescent="0.3">
      <c r="H379" s="354"/>
      <c r="I379" s="354"/>
    </row>
    <row r="380" spans="8:9" s="103" customFormat="1" x14ac:dyDescent="0.3">
      <c r="H380" s="354"/>
      <c r="I380" s="354"/>
    </row>
    <row r="381" spans="8:9" s="103" customFormat="1" x14ac:dyDescent="0.3">
      <c r="H381" s="354"/>
      <c r="I381" s="354"/>
    </row>
    <row r="382" spans="8:9" s="103" customFormat="1" x14ac:dyDescent="0.3">
      <c r="H382" s="354"/>
      <c r="I382" s="354"/>
    </row>
    <row r="383" spans="8:9" s="103" customFormat="1" x14ac:dyDescent="0.3">
      <c r="H383" s="354"/>
      <c r="I383" s="354"/>
    </row>
    <row r="384" spans="8:9" s="103" customFormat="1" x14ac:dyDescent="0.3">
      <c r="H384" s="354"/>
      <c r="I384" s="354"/>
    </row>
    <row r="385" spans="8:9" s="103" customFormat="1" x14ac:dyDescent="0.3">
      <c r="H385" s="354"/>
      <c r="I385" s="354"/>
    </row>
    <row r="386" spans="8:9" s="103" customFormat="1" x14ac:dyDescent="0.3">
      <c r="H386" s="354"/>
      <c r="I386" s="354"/>
    </row>
    <row r="387" spans="8:9" s="103" customFormat="1" x14ac:dyDescent="0.3">
      <c r="H387" s="354"/>
      <c r="I387" s="354"/>
    </row>
    <row r="388" spans="8:9" s="103" customFormat="1" x14ac:dyDescent="0.3">
      <c r="H388" s="354"/>
      <c r="I388" s="354"/>
    </row>
    <row r="389" spans="8:9" s="103" customFormat="1" x14ac:dyDescent="0.3">
      <c r="H389" s="354"/>
      <c r="I389" s="354"/>
    </row>
    <row r="390" spans="8:9" s="103" customFormat="1" x14ac:dyDescent="0.3">
      <c r="H390" s="354"/>
      <c r="I390" s="354"/>
    </row>
    <row r="391" spans="8:9" s="103" customFormat="1" x14ac:dyDescent="0.3">
      <c r="H391" s="354"/>
      <c r="I391" s="354"/>
    </row>
    <row r="392" spans="8:9" s="103" customFormat="1" x14ac:dyDescent="0.3">
      <c r="H392" s="354"/>
      <c r="I392" s="354"/>
    </row>
    <row r="393" spans="8:9" s="103" customFormat="1" x14ac:dyDescent="0.3">
      <c r="H393" s="354"/>
      <c r="I393" s="354"/>
    </row>
    <row r="394" spans="8:9" s="103" customFormat="1" x14ac:dyDescent="0.3">
      <c r="H394" s="354"/>
      <c r="I394" s="354"/>
    </row>
    <row r="395" spans="8:9" s="103" customFormat="1" x14ac:dyDescent="0.3">
      <c r="H395" s="354"/>
      <c r="I395" s="354"/>
    </row>
    <row r="396" spans="8:9" s="103" customFormat="1" x14ac:dyDescent="0.3">
      <c r="H396" s="354"/>
      <c r="I396" s="354"/>
    </row>
    <row r="397" spans="8:9" s="103" customFormat="1" x14ac:dyDescent="0.3">
      <c r="H397" s="354"/>
      <c r="I397" s="354"/>
    </row>
    <row r="398" spans="8:9" s="103" customFormat="1" x14ac:dyDescent="0.3">
      <c r="H398" s="354"/>
      <c r="I398" s="354"/>
    </row>
    <row r="399" spans="8:9" s="103" customFormat="1" x14ac:dyDescent="0.3">
      <c r="H399" s="354"/>
      <c r="I399" s="354"/>
    </row>
    <row r="400" spans="8:9" s="103" customFormat="1" x14ac:dyDescent="0.3">
      <c r="H400" s="354"/>
      <c r="I400" s="354"/>
    </row>
    <row r="401" spans="8:9" s="103" customFormat="1" x14ac:dyDescent="0.3">
      <c r="H401" s="354"/>
      <c r="I401" s="354"/>
    </row>
    <row r="402" spans="8:9" s="103" customFormat="1" x14ac:dyDescent="0.3">
      <c r="H402" s="354"/>
      <c r="I402" s="354"/>
    </row>
    <row r="403" spans="8:9" s="103" customFormat="1" x14ac:dyDescent="0.3">
      <c r="H403" s="354"/>
      <c r="I403" s="354"/>
    </row>
    <row r="404" spans="8:9" s="103" customFormat="1" x14ac:dyDescent="0.3">
      <c r="H404" s="354"/>
      <c r="I404" s="354"/>
    </row>
    <row r="405" spans="8:9" s="103" customFormat="1" x14ac:dyDescent="0.3">
      <c r="H405" s="354"/>
      <c r="I405" s="354"/>
    </row>
    <row r="406" spans="8:9" s="103" customFormat="1" x14ac:dyDescent="0.3">
      <c r="H406" s="354"/>
      <c r="I406" s="354"/>
    </row>
    <row r="407" spans="8:9" s="103" customFormat="1" x14ac:dyDescent="0.3">
      <c r="H407" s="354"/>
      <c r="I407" s="354"/>
    </row>
    <row r="408" spans="8:9" s="103" customFormat="1" x14ac:dyDescent="0.3">
      <c r="H408" s="354"/>
      <c r="I408" s="354"/>
    </row>
    <row r="409" spans="8:9" s="103" customFormat="1" x14ac:dyDescent="0.3">
      <c r="H409" s="354"/>
      <c r="I409" s="354"/>
    </row>
    <row r="410" spans="8:9" s="103" customFormat="1" x14ac:dyDescent="0.3">
      <c r="H410" s="354"/>
      <c r="I410" s="354"/>
    </row>
    <row r="411" spans="8:9" s="103" customFormat="1" x14ac:dyDescent="0.3">
      <c r="H411" s="354"/>
      <c r="I411" s="354"/>
    </row>
    <row r="412" spans="8:9" s="103" customFormat="1" x14ac:dyDescent="0.3">
      <c r="H412" s="354"/>
      <c r="I412" s="354"/>
    </row>
    <row r="413" spans="8:9" s="103" customFormat="1" x14ac:dyDescent="0.3">
      <c r="H413" s="354"/>
      <c r="I413" s="354"/>
    </row>
    <row r="414" spans="8:9" s="103" customFormat="1" x14ac:dyDescent="0.3">
      <c r="H414" s="354"/>
      <c r="I414" s="354"/>
    </row>
    <row r="415" spans="8:9" s="103" customFormat="1" x14ac:dyDescent="0.3">
      <c r="H415" s="354"/>
      <c r="I415" s="354"/>
    </row>
    <row r="416" spans="8:9" s="103" customFormat="1" x14ac:dyDescent="0.3">
      <c r="H416" s="354"/>
      <c r="I416" s="354"/>
    </row>
    <row r="417" spans="8:9" s="103" customFormat="1" x14ac:dyDescent="0.3">
      <c r="H417" s="354"/>
      <c r="I417" s="354"/>
    </row>
    <row r="418" spans="8:9" s="103" customFormat="1" x14ac:dyDescent="0.3">
      <c r="H418" s="354"/>
      <c r="I418" s="354"/>
    </row>
    <row r="419" spans="8:9" s="103" customFormat="1" x14ac:dyDescent="0.3">
      <c r="H419" s="354"/>
      <c r="I419" s="354"/>
    </row>
    <row r="420" spans="8:9" s="103" customFormat="1" x14ac:dyDescent="0.3">
      <c r="H420" s="354"/>
      <c r="I420" s="354"/>
    </row>
    <row r="421" spans="8:9" s="103" customFormat="1" x14ac:dyDescent="0.3">
      <c r="H421" s="354"/>
      <c r="I421" s="354"/>
    </row>
    <row r="422" spans="8:9" s="103" customFormat="1" x14ac:dyDescent="0.3">
      <c r="H422" s="354"/>
      <c r="I422" s="354"/>
    </row>
    <row r="423" spans="8:9" s="103" customFormat="1" x14ac:dyDescent="0.3">
      <c r="H423" s="354"/>
      <c r="I423" s="354"/>
    </row>
    <row r="424" spans="8:9" s="103" customFormat="1" x14ac:dyDescent="0.3">
      <c r="H424" s="354"/>
      <c r="I424" s="354"/>
    </row>
    <row r="425" spans="8:9" s="103" customFormat="1" x14ac:dyDescent="0.3">
      <c r="H425" s="354"/>
      <c r="I425" s="354"/>
    </row>
    <row r="426" spans="8:9" s="103" customFormat="1" x14ac:dyDescent="0.3">
      <c r="H426" s="354"/>
      <c r="I426" s="354"/>
    </row>
    <row r="427" spans="8:9" s="103" customFormat="1" x14ac:dyDescent="0.3">
      <c r="H427" s="354"/>
      <c r="I427" s="354"/>
    </row>
    <row r="428" spans="8:9" s="103" customFormat="1" x14ac:dyDescent="0.3">
      <c r="H428" s="354"/>
      <c r="I428" s="354"/>
    </row>
    <row r="429" spans="8:9" s="103" customFormat="1" x14ac:dyDescent="0.3">
      <c r="H429" s="354"/>
      <c r="I429" s="354"/>
    </row>
    <row r="430" spans="8:9" s="103" customFormat="1" x14ac:dyDescent="0.3">
      <c r="H430" s="354"/>
      <c r="I430" s="354"/>
    </row>
    <row r="431" spans="8:9" s="103" customFormat="1" x14ac:dyDescent="0.3">
      <c r="H431" s="354"/>
      <c r="I431" s="354"/>
    </row>
    <row r="432" spans="8:9" s="103" customFormat="1" x14ac:dyDescent="0.3">
      <c r="H432" s="354"/>
      <c r="I432" s="354"/>
    </row>
    <row r="433" spans="8:9" s="103" customFormat="1" x14ac:dyDescent="0.3">
      <c r="H433" s="354"/>
      <c r="I433" s="354"/>
    </row>
    <row r="434" spans="8:9" s="103" customFormat="1" x14ac:dyDescent="0.3">
      <c r="H434" s="354"/>
      <c r="I434" s="354"/>
    </row>
    <row r="435" spans="8:9" s="103" customFormat="1" x14ac:dyDescent="0.3">
      <c r="H435" s="354"/>
      <c r="I435" s="354"/>
    </row>
    <row r="436" spans="8:9" s="103" customFormat="1" x14ac:dyDescent="0.3">
      <c r="H436" s="354"/>
      <c r="I436" s="354"/>
    </row>
    <row r="437" spans="8:9" s="103" customFormat="1" x14ac:dyDescent="0.3">
      <c r="H437" s="354"/>
      <c r="I437" s="354"/>
    </row>
    <row r="438" spans="8:9" s="103" customFormat="1" x14ac:dyDescent="0.3">
      <c r="H438" s="354"/>
      <c r="I438" s="354"/>
    </row>
    <row r="439" spans="8:9" s="103" customFormat="1" x14ac:dyDescent="0.3">
      <c r="H439" s="354"/>
      <c r="I439" s="354"/>
    </row>
    <row r="440" spans="8:9" s="103" customFormat="1" x14ac:dyDescent="0.3">
      <c r="H440" s="354"/>
      <c r="I440" s="354"/>
    </row>
    <row r="441" spans="8:9" s="103" customFormat="1" x14ac:dyDescent="0.3">
      <c r="H441" s="354"/>
      <c r="I441" s="354"/>
    </row>
    <row r="442" spans="8:9" s="103" customFormat="1" x14ac:dyDescent="0.3">
      <c r="H442" s="354"/>
      <c r="I442" s="354"/>
    </row>
    <row r="443" spans="8:9" s="103" customFormat="1" x14ac:dyDescent="0.3">
      <c r="H443" s="354"/>
      <c r="I443" s="354"/>
    </row>
    <row r="444" spans="8:9" s="103" customFormat="1" x14ac:dyDescent="0.3">
      <c r="H444" s="354"/>
      <c r="I444" s="354"/>
    </row>
    <row r="445" spans="8:9" s="103" customFormat="1" x14ac:dyDescent="0.3">
      <c r="H445" s="354"/>
      <c r="I445" s="354"/>
    </row>
  </sheetData>
  <mergeCells count="16">
    <mergeCell ref="H10:I10"/>
    <mergeCell ref="H3:I3"/>
    <mergeCell ref="H2:I2"/>
    <mergeCell ref="H9:I9"/>
    <mergeCell ref="H1:I1"/>
    <mergeCell ref="H5:I5"/>
    <mergeCell ref="H6:I6"/>
    <mergeCell ref="H7:I7"/>
    <mergeCell ref="H8:I8"/>
    <mergeCell ref="H17:I17"/>
    <mergeCell ref="H15:I15"/>
    <mergeCell ref="H13:I13"/>
    <mergeCell ref="H11:I11"/>
    <mergeCell ref="H16:I16"/>
    <mergeCell ref="H14:I14"/>
    <mergeCell ref="H12:I12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A507"/>
  <sheetViews>
    <sheetView topLeftCell="A238" zoomScaleNormal="100" workbookViewId="0">
      <selection activeCell="F241" sqref="F241"/>
    </sheetView>
  </sheetViews>
  <sheetFormatPr defaultRowHeight="18" x14ac:dyDescent="0.25"/>
  <cols>
    <col min="1" max="1" width="30.42578125" style="58" customWidth="1"/>
    <col min="2" max="2" width="7.42578125" customWidth="1"/>
    <col min="3" max="3" width="11.42578125" style="441" customWidth="1"/>
    <col min="4" max="4" width="61.28515625" customWidth="1"/>
    <col min="5" max="5" width="16.5703125" style="441" customWidth="1"/>
    <col min="6" max="6" width="16" style="176" customWidth="1"/>
    <col min="7" max="8" width="11.42578125" customWidth="1"/>
    <col min="9" max="9" width="14.85546875" customWidth="1"/>
    <col min="10" max="53" width="9.140625" style="103"/>
  </cols>
  <sheetData>
    <row r="1" spans="1:10" ht="18.75" x14ac:dyDescent="0.2">
      <c r="A1" s="49" t="s">
        <v>0</v>
      </c>
      <c r="B1" s="753" t="s">
        <v>455</v>
      </c>
      <c r="C1" s="503"/>
      <c r="D1" s="53" t="s">
        <v>5</v>
      </c>
      <c r="E1" s="503"/>
      <c r="F1" s="753" t="s">
        <v>9</v>
      </c>
      <c r="G1" s="753" t="s">
        <v>10</v>
      </c>
      <c r="H1" s="753" t="s">
        <v>11</v>
      </c>
      <c r="I1" s="753" t="s">
        <v>12</v>
      </c>
    </row>
    <row r="2" spans="1:10" ht="18.75" x14ac:dyDescent="0.2">
      <c r="A2" s="50" t="s">
        <v>1</v>
      </c>
      <c r="B2" s="832"/>
      <c r="C2" s="428"/>
      <c r="D2" s="54" t="s">
        <v>94</v>
      </c>
      <c r="E2" s="428"/>
      <c r="F2" s="754"/>
      <c r="G2" s="754"/>
      <c r="H2" s="754"/>
      <c r="I2" s="754"/>
    </row>
    <row r="3" spans="1:10" ht="18.75" x14ac:dyDescent="0.2">
      <c r="A3" s="50" t="s">
        <v>2</v>
      </c>
      <c r="B3" s="832"/>
      <c r="C3" s="428"/>
      <c r="D3" s="54" t="s">
        <v>95</v>
      </c>
      <c r="E3" s="428"/>
      <c r="F3" s="754"/>
      <c r="G3" s="754"/>
      <c r="H3" s="754"/>
      <c r="I3" s="754"/>
    </row>
    <row r="4" spans="1:10" ht="18.75" x14ac:dyDescent="0.2">
      <c r="A4" s="50" t="s">
        <v>93</v>
      </c>
      <c r="B4" s="832"/>
      <c r="C4" s="428"/>
      <c r="D4" s="55"/>
      <c r="E4" s="428"/>
      <c r="F4" s="754"/>
      <c r="G4" s="754"/>
      <c r="H4" s="754"/>
      <c r="I4" s="754"/>
    </row>
    <row r="5" spans="1:10" ht="19.5" thickBot="1" x14ac:dyDescent="0.25">
      <c r="A5" s="51" t="s">
        <v>4</v>
      </c>
      <c r="B5" s="833"/>
      <c r="C5" s="432"/>
      <c r="D5" s="56"/>
      <c r="E5" s="432"/>
      <c r="F5" s="755"/>
      <c r="G5" s="755"/>
      <c r="H5" s="755"/>
      <c r="I5" s="755"/>
    </row>
    <row r="6" spans="1:10" ht="54.75" thickBot="1" x14ac:dyDescent="0.25">
      <c r="A6" s="200" t="s">
        <v>1249</v>
      </c>
      <c r="B6" s="731" t="s">
        <v>456</v>
      </c>
      <c r="C6" s="414" t="s">
        <v>1630</v>
      </c>
      <c r="D6" s="130" t="s">
        <v>1543</v>
      </c>
      <c r="E6" s="417" t="s">
        <v>1629</v>
      </c>
      <c r="F6" s="175" t="str">
        <f>'Данные по ТП'!C93</f>
        <v>ТМ-400/10</v>
      </c>
      <c r="G6" s="132" t="s">
        <v>1544</v>
      </c>
      <c r="H6" s="131" t="s">
        <v>5</v>
      </c>
      <c r="I6" s="133">
        <f>'Данные по ТП'!F93</f>
        <v>40697</v>
      </c>
    </row>
    <row r="7" spans="1:10" ht="19.5" thickBot="1" x14ac:dyDescent="0.25">
      <c r="A7" s="728" t="s">
        <v>1161</v>
      </c>
      <c r="B7" s="775"/>
      <c r="C7" s="428">
        <v>1</v>
      </c>
      <c r="D7" s="182" t="s">
        <v>1294</v>
      </c>
      <c r="E7" s="442"/>
      <c r="F7" s="212"/>
      <c r="G7" s="212"/>
      <c r="H7" s="212"/>
      <c r="I7" s="212"/>
    </row>
    <row r="8" spans="1:10" ht="38.25" thickBot="1" x14ac:dyDescent="0.25">
      <c r="A8" s="791"/>
      <c r="B8" s="775"/>
      <c r="C8" s="428">
        <v>2</v>
      </c>
      <c r="D8" s="182" t="s">
        <v>1370</v>
      </c>
      <c r="E8" s="442"/>
      <c r="F8" s="212">
        <v>175</v>
      </c>
      <c r="G8" s="212">
        <v>204</v>
      </c>
      <c r="H8" s="212">
        <v>160</v>
      </c>
      <c r="I8" s="212">
        <v>27</v>
      </c>
    </row>
    <row r="9" spans="1:10" ht="19.5" thickBot="1" x14ac:dyDescent="0.25">
      <c r="A9" s="791"/>
      <c r="B9" s="775"/>
      <c r="C9" s="428">
        <v>3</v>
      </c>
      <c r="D9" s="182" t="s">
        <v>905</v>
      </c>
      <c r="E9" s="442"/>
      <c r="F9" s="212"/>
      <c r="G9" s="212"/>
      <c r="H9" s="212"/>
      <c r="I9" s="212"/>
    </row>
    <row r="10" spans="1:10" ht="19.5" thickBot="1" x14ac:dyDescent="0.25">
      <c r="A10" s="791"/>
      <c r="B10" s="775"/>
      <c r="C10" s="428">
        <v>4</v>
      </c>
      <c r="D10" s="182" t="s">
        <v>906</v>
      </c>
      <c r="E10" s="504"/>
      <c r="F10" s="211"/>
      <c r="G10" s="211"/>
      <c r="H10" s="211"/>
      <c r="I10" s="211"/>
    </row>
    <row r="11" spans="1:10" ht="19.5" thickBot="1" x14ac:dyDescent="0.3">
      <c r="A11" s="791"/>
      <c r="B11" s="775"/>
      <c r="C11" s="482">
        <v>5</v>
      </c>
      <c r="D11" s="229" t="s">
        <v>1290</v>
      </c>
      <c r="E11" s="505"/>
      <c r="F11" s="230"/>
      <c r="G11" s="231"/>
      <c r="H11" s="231"/>
      <c r="I11" s="231"/>
    </row>
    <row r="12" spans="1:10" ht="19.5" thickBot="1" x14ac:dyDescent="0.25">
      <c r="A12" s="791"/>
      <c r="B12" s="775"/>
      <c r="C12" s="428">
        <v>6</v>
      </c>
      <c r="D12" s="182" t="s">
        <v>1371</v>
      </c>
      <c r="E12" s="442"/>
      <c r="F12" s="212">
        <v>62</v>
      </c>
      <c r="G12" s="212">
        <v>51</v>
      </c>
      <c r="H12" s="212">
        <v>64</v>
      </c>
      <c r="I12" s="212">
        <v>6</v>
      </c>
    </row>
    <row r="13" spans="1:10" ht="19.5" thickBot="1" x14ac:dyDescent="0.25">
      <c r="A13" s="791"/>
      <c r="B13" s="775"/>
      <c r="C13" s="428">
        <v>7</v>
      </c>
      <c r="D13" s="182" t="s">
        <v>1372</v>
      </c>
      <c r="E13" s="442"/>
      <c r="F13" s="212"/>
      <c r="G13" s="212"/>
      <c r="H13" s="212"/>
      <c r="I13" s="212"/>
    </row>
    <row r="14" spans="1:10" ht="19.5" thickBot="1" x14ac:dyDescent="0.25">
      <c r="A14" s="791"/>
      <c r="B14" s="775"/>
      <c r="C14" s="428">
        <v>8</v>
      </c>
      <c r="D14" s="182" t="s">
        <v>1180</v>
      </c>
      <c r="E14" s="442"/>
      <c r="F14" s="212"/>
      <c r="G14" s="212"/>
      <c r="H14" s="212"/>
      <c r="I14" s="212"/>
    </row>
    <row r="15" spans="1:10" ht="18.75" thickBot="1" x14ac:dyDescent="0.25">
      <c r="A15" s="791"/>
      <c r="B15" s="775"/>
      <c r="C15" s="428"/>
      <c r="D15" s="3" t="s">
        <v>1506</v>
      </c>
      <c r="E15" s="420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 x14ac:dyDescent="0.25">
      <c r="A16" s="791"/>
      <c r="B16" s="775"/>
      <c r="C16" s="428"/>
      <c r="D16" s="3" t="s">
        <v>1507</v>
      </c>
      <c r="E16" s="420"/>
      <c r="F16" s="141">
        <f>(F15*1.73*380*0.9)/1000</f>
        <v>140.22341999999998</v>
      </c>
      <c r="G16" s="141">
        <f>(G15*1.73*380*0.9)/1000</f>
        <v>150.87330000000003</v>
      </c>
      <c r="H16" s="141">
        <f>(H15*1.73*380*0.9)/1000</f>
        <v>132.53183999999999</v>
      </c>
      <c r="I16" s="142"/>
      <c r="J16" s="177"/>
    </row>
    <row r="17" spans="1:10" ht="18.75" thickBot="1" x14ac:dyDescent="0.25">
      <c r="A17" s="791"/>
      <c r="B17" s="775"/>
      <c r="C17" s="428"/>
      <c r="D17" s="3" t="s">
        <v>1508</v>
      </c>
      <c r="E17" s="421"/>
      <c r="F17" s="742">
        <f>(F16+G16+H16)</f>
        <v>423.62855999999999</v>
      </c>
      <c r="G17" s="743"/>
      <c r="H17" s="743"/>
      <c r="I17" s="744"/>
    </row>
    <row r="18" spans="1:10" ht="19.5" thickBot="1" x14ac:dyDescent="0.25">
      <c r="A18" s="791"/>
      <c r="B18" s="775"/>
      <c r="C18" s="431"/>
      <c r="D18" s="765"/>
      <c r="E18" s="766"/>
      <c r="F18" s="766"/>
      <c r="G18" s="766"/>
      <c r="H18" s="766"/>
      <c r="I18" s="779"/>
    </row>
    <row r="19" spans="1:10" ht="34.5" customHeight="1" thickBot="1" x14ac:dyDescent="0.25">
      <c r="A19" s="791"/>
      <c r="B19" s="775"/>
      <c r="C19" s="414" t="s">
        <v>1630</v>
      </c>
      <c r="D19" s="130" t="s">
        <v>1519</v>
      </c>
      <c r="E19" s="417" t="s">
        <v>1629</v>
      </c>
      <c r="F19" s="175" t="str">
        <f>'Данные по ТП'!C94</f>
        <v>ТМ-400/10</v>
      </c>
      <c r="G19" s="132" t="s">
        <v>1544</v>
      </c>
      <c r="H19" s="131" t="s">
        <v>5</v>
      </c>
      <c r="I19" s="133">
        <f>'Данные по ТП'!F94</f>
        <v>13900</v>
      </c>
    </row>
    <row r="20" spans="1:10" ht="19.5" thickBot="1" x14ac:dyDescent="0.25">
      <c r="A20" s="791"/>
      <c r="B20" s="775"/>
      <c r="C20" s="428">
        <v>9</v>
      </c>
      <c r="D20" s="182" t="s">
        <v>993</v>
      </c>
      <c r="E20" s="442"/>
      <c r="F20" s="212"/>
      <c r="G20" s="212"/>
      <c r="H20" s="212"/>
      <c r="I20" s="212"/>
    </row>
    <row r="21" spans="1:10" ht="19.5" thickBot="1" x14ac:dyDescent="0.25">
      <c r="A21" s="791"/>
      <c r="B21" s="775"/>
      <c r="C21" s="428">
        <v>10</v>
      </c>
      <c r="D21" s="182" t="s">
        <v>1373</v>
      </c>
      <c r="E21" s="442"/>
      <c r="F21" s="212">
        <v>48</v>
      </c>
      <c r="G21" s="212">
        <v>73</v>
      </c>
      <c r="H21" s="212">
        <v>74</v>
      </c>
      <c r="I21" s="212">
        <v>6</v>
      </c>
    </row>
    <row r="22" spans="1:10" ht="19.5" thickBot="1" x14ac:dyDescent="0.25">
      <c r="A22" s="791"/>
      <c r="B22" s="775"/>
      <c r="C22" s="428">
        <v>11</v>
      </c>
      <c r="D22" s="182" t="s">
        <v>1273</v>
      </c>
      <c r="E22" s="442"/>
      <c r="F22" s="212"/>
      <c r="G22" s="212"/>
      <c r="H22" s="212"/>
      <c r="I22" s="212"/>
    </row>
    <row r="23" spans="1:10" ht="19.5" thickBot="1" x14ac:dyDescent="0.25">
      <c r="A23" s="791"/>
      <c r="B23" s="775"/>
      <c r="C23" s="428">
        <v>12</v>
      </c>
      <c r="D23" s="182" t="s">
        <v>1274</v>
      </c>
      <c r="E23" s="442"/>
      <c r="F23" s="212"/>
      <c r="G23" s="212"/>
      <c r="H23" s="212"/>
      <c r="I23" s="212"/>
    </row>
    <row r="24" spans="1:10" ht="19.5" thickBot="1" x14ac:dyDescent="0.25">
      <c r="A24" s="791"/>
      <c r="B24" s="775"/>
      <c r="C24" s="428">
        <v>13</v>
      </c>
      <c r="D24" s="182" t="s">
        <v>1374</v>
      </c>
      <c r="E24" s="442"/>
      <c r="F24" s="212"/>
      <c r="G24" s="212">
        <v>0</v>
      </c>
      <c r="H24" s="212"/>
      <c r="I24" s="212">
        <v>0</v>
      </c>
    </row>
    <row r="25" spans="1:10" ht="19.5" thickBot="1" x14ac:dyDescent="0.25">
      <c r="A25" s="791"/>
      <c r="B25" s="775"/>
      <c r="C25" s="428">
        <v>14</v>
      </c>
      <c r="D25" s="182" t="s">
        <v>1375</v>
      </c>
      <c r="E25" s="442"/>
      <c r="F25" s="212"/>
      <c r="G25" s="212"/>
      <c r="H25" s="212"/>
      <c r="I25" s="212"/>
    </row>
    <row r="26" spans="1:10" ht="38.25" thickBot="1" x14ac:dyDescent="0.25">
      <c r="A26" s="791"/>
      <c r="B26" s="775"/>
      <c r="C26" s="428">
        <v>15</v>
      </c>
      <c r="D26" s="182" t="s">
        <v>1376</v>
      </c>
      <c r="E26" s="442"/>
      <c r="F26" s="212">
        <v>20</v>
      </c>
      <c r="G26" s="212">
        <v>10</v>
      </c>
      <c r="H26" s="212">
        <v>1</v>
      </c>
      <c r="I26" s="212">
        <v>20</v>
      </c>
    </row>
    <row r="27" spans="1:10" ht="21.75" customHeight="1" thickBot="1" x14ac:dyDescent="0.3">
      <c r="A27" s="791"/>
      <c r="B27" s="775"/>
      <c r="C27" s="433"/>
      <c r="D27" s="204"/>
      <c r="E27" s="466"/>
      <c r="F27" s="205"/>
      <c r="G27" s="204"/>
      <c r="H27" s="204"/>
      <c r="I27" s="204"/>
    </row>
    <row r="28" spans="1:10" ht="18.75" thickBot="1" x14ac:dyDescent="0.3">
      <c r="A28" s="791"/>
      <c r="B28" s="775"/>
      <c r="C28" s="433"/>
      <c r="D28" s="204"/>
      <c r="E28" s="466"/>
      <c r="F28" s="205"/>
      <c r="G28" s="204"/>
      <c r="H28" s="204"/>
      <c r="I28" s="204"/>
      <c r="J28" s="177"/>
    </row>
    <row r="29" spans="1:10" ht="18.75" thickBot="1" x14ac:dyDescent="0.25">
      <c r="A29" s="791"/>
      <c r="B29" s="775"/>
      <c r="C29" s="428"/>
      <c r="D29" s="3" t="s">
        <v>1505</v>
      </c>
      <c r="E29" s="420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10" ht="19.5" thickBot="1" x14ac:dyDescent="0.25">
      <c r="A30" s="791"/>
      <c r="B30" s="775"/>
      <c r="C30" s="428"/>
      <c r="D30" s="3" t="s">
        <v>1507</v>
      </c>
      <c r="E30" s="420"/>
      <c r="F30" s="141">
        <f>(F29*1.73*380*0.9)/1000</f>
        <v>40.232879999999994</v>
      </c>
      <c r="G30" s="141">
        <f>(G29*1.73*380*0.9)/1000</f>
        <v>49.107780000000005</v>
      </c>
      <c r="H30" s="141">
        <f>(H29*1.73*380*0.9)/1000</f>
        <v>44.374499999999998</v>
      </c>
      <c r="I30" s="142"/>
    </row>
    <row r="31" spans="1:10" ht="18.75" thickBot="1" x14ac:dyDescent="0.25">
      <c r="A31" s="791"/>
      <c r="B31" s="775"/>
      <c r="C31" s="428"/>
      <c r="D31" s="3" t="s">
        <v>1509</v>
      </c>
      <c r="E31" s="421"/>
      <c r="F31" s="742">
        <f>(F30+G30+H30)</f>
        <v>133.71516</v>
      </c>
      <c r="G31" s="743"/>
      <c r="H31" s="743"/>
      <c r="I31" s="744"/>
    </row>
    <row r="32" spans="1:10" ht="19.5" thickBot="1" x14ac:dyDescent="0.25">
      <c r="A32" s="792"/>
      <c r="B32" s="776"/>
      <c r="C32" s="433"/>
      <c r="D32" s="42" t="s">
        <v>88</v>
      </c>
      <c r="E32" s="425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12" ht="19.5" thickBot="1" x14ac:dyDescent="0.25">
      <c r="A33" s="765"/>
      <c r="B33" s="766"/>
      <c r="C33" s="766"/>
      <c r="D33" s="773"/>
      <c r="E33" s="773"/>
      <c r="F33" s="773"/>
      <c r="G33" s="773"/>
      <c r="H33" s="773"/>
      <c r="I33" s="773"/>
    </row>
    <row r="34" spans="1:12" ht="54.75" thickBot="1" x14ac:dyDescent="0.25">
      <c r="A34" s="200" t="s">
        <v>1249</v>
      </c>
      <c r="B34" s="731" t="s">
        <v>457</v>
      </c>
      <c r="C34" s="414" t="s">
        <v>1630</v>
      </c>
      <c r="D34" s="130" t="s">
        <v>1543</v>
      </c>
      <c r="E34" s="417" t="s">
        <v>1629</v>
      </c>
      <c r="F34" s="175" t="str">
        <f>'Данные по ТП'!C95</f>
        <v>ТМ-400/10</v>
      </c>
      <c r="G34" s="132" t="s">
        <v>1544</v>
      </c>
      <c r="H34" s="131" t="s">
        <v>5</v>
      </c>
      <c r="I34" s="133">
        <f>'Данные по ТП'!F95</f>
        <v>9770</v>
      </c>
    </row>
    <row r="35" spans="1:12" ht="19.5" thickBot="1" x14ac:dyDescent="0.25">
      <c r="A35" s="728" t="s">
        <v>1161</v>
      </c>
      <c r="B35" s="775"/>
      <c r="C35" s="428">
        <v>1</v>
      </c>
      <c r="D35" s="182" t="s">
        <v>1377</v>
      </c>
      <c r="E35" s="442"/>
      <c r="F35" s="212">
        <v>5</v>
      </c>
      <c r="G35" s="212">
        <v>16</v>
      </c>
      <c r="H35" s="212">
        <v>16</v>
      </c>
      <c r="I35" s="212">
        <v>6</v>
      </c>
    </row>
    <row r="36" spans="1:12" ht="19.5" thickBot="1" x14ac:dyDescent="0.25">
      <c r="A36" s="791"/>
      <c r="B36" s="775"/>
      <c r="C36" s="428">
        <v>2</v>
      </c>
      <c r="D36" s="182" t="s">
        <v>1378</v>
      </c>
      <c r="E36" s="442"/>
      <c r="F36" s="212">
        <v>28</v>
      </c>
      <c r="G36" s="212">
        <v>21</v>
      </c>
      <c r="H36" s="212">
        <v>44</v>
      </c>
      <c r="I36" s="212">
        <v>9</v>
      </c>
      <c r="L36" s="234"/>
    </row>
    <row r="37" spans="1:12" ht="19.5" thickBot="1" x14ac:dyDescent="0.25">
      <c r="A37" s="791"/>
      <c r="B37" s="775"/>
      <c r="C37" s="428">
        <v>3</v>
      </c>
      <c r="D37" s="182" t="s">
        <v>1379</v>
      </c>
      <c r="E37" s="442"/>
      <c r="F37" s="212">
        <v>10</v>
      </c>
      <c r="G37" s="212">
        <v>21</v>
      </c>
      <c r="H37" s="212">
        <v>20</v>
      </c>
      <c r="I37" s="212">
        <v>7</v>
      </c>
    </row>
    <row r="38" spans="1:12" ht="19.5" thickBot="1" x14ac:dyDescent="0.25">
      <c r="A38" s="791"/>
      <c r="B38" s="775"/>
      <c r="C38" s="428">
        <v>4</v>
      </c>
      <c r="D38" s="182" t="s">
        <v>1380</v>
      </c>
      <c r="E38" s="442"/>
      <c r="F38" s="212">
        <v>0</v>
      </c>
      <c r="G38" s="212">
        <v>0</v>
      </c>
      <c r="H38" s="212">
        <v>0</v>
      </c>
      <c r="I38" s="212">
        <v>0</v>
      </c>
    </row>
    <row r="39" spans="1:12" ht="19.5" thickBot="1" x14ac:dyDescent="0.25">
      <c r="A39" s="791"/>
      <c r="B39" s="775"/>
      <c r="C39" s="428">
        <v>5</v>
      </c>
      <c r="D39" s="182" t="s">
        <v>1381</v>
      </c>
      <c r="E39" s="442"/>
      <c r="F39" s="212">
        <v>0</v>
      </c>
      <c r="G39" s="212">
        <v>0</v>
      </c>
      <c r="H39" s="212">
        <v>0</v>
      </c>
      <c r="I39" s="212">
        <v>0</v>
      </c>
    </row>
    <row r="40" spans="1:12" ht="19.5" thickBot="1" x14ac:dyDescent="0.25">
      <c r="A40" s="791"/>
      <c r="B40" s="775"/>
      <c r="C40" s="428">
        <v>6</v>
      </c>
      <c r="D40" s="182" t="s">
        <v>1382</v>
      </c>
      <c r="E40" s="442"/>
      <c r="F40" s="212">
        <v>54</v>
      </c>
      <c r="G40" s="212">
        <v>61</v>
      </c>
      <c r="H40" s="212">
        <v>60</v>
      </c>
      <c r="I40" s="212">
        <v>10</v>
      </c>
    </row>
    <row r="41" spans="1:12" ht="19.5" thickBot="1" x14ac:dyDescent="0.25">
      <c r="A41" s="791"/>
      <c r="B41" s="775"/>
      <c r="C41" s="428">
        <v>7</v>
      </c>
      <c r="D41" s="182" t="s">
        <v>1383</v>
      </c>
      <c r="E41" s="442"/>
      <c r="F41" s="212">
        <v>42</v>
      </c>
      <c r="G41" s="212">
        <v>79</v>
      </c>
      <c r="H41" s="212">
        <v>78</v>
      </c>
      <c r="I41" s="212">
        <v>17</v>
      </c>
    </row>
    <row r="42" spans="1:12" ht="19.5" thickBot="1" x14ac:dyDescent="0.25">
      <c r="A42" s="791"/>
      <c r="B42" s="775"/>
      <c r="C42" s="428">
        <v>8</v>
      </c>
      <c r="D42" s="182" t="s">
        <v>1384</v>
      </c>
      <c r="E42" s="442"/>
      <c r="F42" s="212">
        <v>0</v>
      </c>
      <c r="G42" s="212">
        <v>0</v>
      </c>
      <c r="H42" s="212">
        <v>0</v>
      </c>
      <c r="I42" s="212">
        <v>0</v>
      </c>
    </row>
    <row r="43" spans="1:12" ht="15" customHeight="1" thickBot="1" x14ac:dyDescent="0.3">
      <c r="A43" s="791"/>
      <c r="B43" s="775"/>
      <c r="C43" s="433"/>
      <c r="D43" s="204"/>
      <c r="E43" s="466"/>
      <c r="F43" s="232">
        <v>0</v>
      </c>
      <c r="G43" s="232">
        <v>0</v>
      </c>
      <c r="H43" s="232">
        <v>0</v>
      </c>
      <c r="I43" s="232">
        <v>0</v>
      </c>
    </row>
    <row r="44" spans="1:12" ht="15" customHeight="1" thickBot="1" x14ac:dyDescent="0.3">
      <c r="A44" s="791"/>
      <c r="B44" s="775"/>
      <c r="C44" s="428"/>
      <c r="D44" s="454"/>
      <c r="E44" s="446"/>
      <c r="F44" s="501"/>
      <c r="G44" s="501"/>
      <c r="H44" s="501"/>
      <c r="I44" s="501"/>
    </row>
    <row r="45" spans="1:12" ht="15" customHeight="1" thickBot="1" x14ac:dyDescent="0.3">
      <c r="A45" s="791"/>
      <c r="B45" s="775"/>
      <c r="C45" s="428"/>
      <c r="D45" s="454"/>
      <c r="E45" s="446"/>
      <c r="F45" s="501"/>
      <c r="G45" s="501"/>
      <c r="H45" s="501"/>
      <c r="I45" s="501"/>
    </row>
    <row r="46" spans="1:12" ht="15" customHeight="1" thickBot="1" x14ac:dyDescent="0.3">
      <c r="A46" s="791"/>
      <c r="B46" s="775"/>
      <c r="C46" s="428"/>
      <c r="D46" s="454"/>
      <c r="E46" s="446"/>
      <c r="F46" s="501"/>
      <c r="G46" s="501"/>
      <c r="H46" s="501"/>
      <c r="I46" s="501"/>
    </row>
    <row r="47" spans="1:12" ht="18.75" thickBot="1" x14ac:dyDescent="0.25">
      <c r="A47" s="791"/>
      <c r="B47" s="775"/>
      <c r="C47" s="428"/>
      <c r="D47" s="3" t="s">
        <v>1506</v>
      </c>
      <c r="E47" s="420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7"/>
    </row>
    <row r="48" spans="1:12" ht="19.5" thickBot="1" x14ac:dyDescent="0.25">
      <c r="A48" s="791"/>
      <c r="B48" s="775"/>
      <c r="C48" s="428"/>
      <c r="D48" s="3" t="s">
        <v>1507</v>
      </c>
      <c r="E48" s="420"/>
      <c r="F48" s="141">
        <f>(F47*1.73*380*0.9)/1000</f>
        <v>82.240740000000002</v>
      </c>
      <c r="G48" s="141">
        <f>(G47*1.73*380*0.9)/1000</f>
        <v>117.14868000000001</v>
      </c>
      <c r="H48" s="141">
        <f>(H47*1.73*380*0.9)/1000</f>
        <v>128.98187999999999</v>
      </c>
      <c r="I48" s="142"/>
    </row>
    <row r="49" spans="1:10" ht="18.75" thickBot="1" x14ac:dyDescent="0.25">
      <c r="A49" s="791"/>
      <c r="B49" s="775"/>
      <c r="C49" s="428"/>
      <c r="D49" s="3" t="s">
        <v>1508</v>
      </c>
      <c r="E49" s="421"/>
      <c r="F49" s="742">
        <f>(F48+G48+H48)</f>
        <v>328.37130000000002</v>
      </c>
      <c r="G49" s="743"/>
      <c r="H49" s="743"/>
      <c r="I49" s="744"/>
    </row>
    <row r="50" spans="1:10" ht="19.5" thickBot="1" x14ac:dyDescent="0.25">
      <c r="A50" s="791"/>
      <c r="B50" s="775"/>
      <c r="C50" s="431"/>
      <c r="D50" s="765"/>
      <c r="E50" s="766"/>
      <c r="F50" s="766"/>
      <c r="G50" s="766"/>
      <c r="H50" s="766"/>
      <c r="I50" s="779"/>
    </row>
    <row r="51" spans="1:10" ht="54.75" thickBot="1" x14ac:dyDescent="0.25">
      <c r="A51" s="791"/>
      <c r="B51" s="775"/>
      <c r="C51" s="414" t="s">
        <v>1630</v>
      </c>
      <c r="D51" s="130" t="s">
        <v>1519</v>
      </c>
      <c r="E51" s="417" t="s">
        <v>1629</v>
      </c>
      <c r="F51" s="175" t="str">
        <f>'Данные по ТП'!C96</f>
        <v>ТМ-400/10</v>
      </c>
      <c r="G51" s="132" t="s">
        <v>1544</v>
      </c>
      <c r="H51" s="131" t="s">
        <v>5</v>
      </c>
      <c r="I51" s="133">
        <f>'Данные по ТП'!F96</f>
        <v>10968</v>
      </c>
    </row>
    <row r="52" spans="1:10" ht="19.5" thickBot="1" x14ac:dyDescent="0.25">
      <c r="A52" s="791"/>
      <c r="B52" s="775"/>
      <c r="C52" s="428">
        <v>9</v>
      </c>
      <c r="D52" s="182" t="s">
        <v>1385</v>
      </c>
      <c r="E52" s="442"/>
      <c r="F52" s="212">
        <v>0</v>
      </c>
      <c r="G52" s="212">
        <v>0</v>
      </c>
      <c r="H52" s="212">
        <v>0</v>
      </c>
      <c r="I52" s="212">
        <v>0</v>
      </c>
    </row>
    <row r="53" spans="1:10" ht="19.5" thickBot="1" x14ac:dyDescent="0.25">
      <c r="A53" s="791"/>
      <c r="B53" s="775"/>
      <c r="C53" s="428">
        <v>10</v>
      </c>
      <c r="D53" s="182" t="s">
        <v>1386</v>
      </c>
      <c r="E53" s="442"/>
      <c r="F53" s="212">
        <v>0</v>
      </c>
      <c r="G53" s="212">
        <v>0</v>
      </c>
      <c r="H53" s="212">
        <v>0</v>
      </c>
      <c r="I53" s="212">
        <v>0</v>
      </c>
    </row>
    <row r="54" spans="1:10" ht="19.5" thickBot="1" x14ac:dyDescent="0.25">
      <c r="A54" s="791"/>
      <c r="B54" s="775"/>
      <c r="C54" s="428">
        <v>11</v>
      </c>
      <c r="D54" s="182" t="s">
        <v>1387</v>
      </c>
      <c r="E54" s="442"/>
      <c r="F54" s="212">
        <v>0</v>
      </c>
      <c r="G54" s="212">
        <v>0</v>
      </c>
      <c r="H54" s="212">
        <v>0</v>
      </c>
      <c r="I54" s="212">
        <v>0</v>
      </c>
    </row>
    <row r="55" spans="1:10" ht="19.5" thickBot="1" x14ac:dyDescent="0.25">
      <c r="A55" s="791"/>
      <c r="B55" s="775"/>
      <c r="C55" s="428">
        <v>12</v>
      </c>
      <c r="D55" s="182" t="s">
        <v>1388</v>
      </c>
      <c r="E55" s="442"/>
      <c r="F55" s="212">
        <v>41</v>
      </c>
      <c r="G55" s="212">
        <v>41</v>
      </c>
      <c r="H55" s="212">
        <v>37</v>
      </c>
      <c r="I55" s="212">
        <v>4</v>
      </c>
    </row>
    <row r="56" spans="1:10" ht="19.5" thickBot="1" x14ac:dyDescent="0.25">
      <c r="A56" s="791"/>
      <c r="B56" s="775"/>
      <c r="C56" s="428">
        <v>13</v>
      </c>
      <c r="D56" s="182" t="s">
        <v>1389</v>
      </c>
      <c r="E56" s="442"/>
      <c r="F56" s="212">
        <v>0</v>
      </c>
      <c r="G56" s="212">
        <v>0</v>
      </c>
      <c r="H56" s="212">
        <v>0</v>
      </c>
      <c r="I56" s="212">
        <v>0</v>
      </c>
    </row>
    <row r="57" spans="1:10" ht="19.5" thickBot="1" x14ac:dyDescent="0.25">
      <c r="A57" s="791"/>
      <c r="B57" s="775"/>
      <c r="C57" s="428">
        <v>14</v>
      </c>
      <c r="D57" s="182" t="s">
        <v>1390</v>
      </c>
      <c r="E57" s="442"/>
      <c r="F57" s="212">
        <v>0</v>
      </c>
      <c r="G57" s="212">
        <v>0</v>
      </c>
      <c r="H57" s="212">
        <v>0</v>
      </c>
      <c r="I57" s="212">
        <v>0</v>
      </c>
    </row>
    <row r="58" spans="1:10" ht="19.5" thickBot="1" x14ac:dyDescent="0.25">
      <c r="A58" s="791"/>
      <c r="B58" s="775"/>
      <c r="C58" s="428">
        <v>15</v>
      </c>
      <c r="D58" s="182" t="s">
        <v>1391</v>
      </c>
      <c r="E58" s="442"/>
      <c r="F58" s="212">
        <v>32</v>
      </c>
      <c r="G58" s="212">
        <v>26</v>
      </c>
      <c r="H58" s="212">
        <v>19</v>
      </c>
      <c r="I58" s="212">
        <v>11</v>
      </c>
    </row>
    <row r="59" spans="1:10" ht="19.5" thickBot="1" x14ac:dyDescent="0.25">
      <c r="A59" s="791"/>
      <c r="B59" s="775"/>
      <c r="C59" s="428">
        <v>16</v>
      </c>
      <c r="D59" s="182" t="s">
        <v>1392</v>
      </c>
      <c r="E59" s="442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791"/>
      <c r="B60" s="775"/>
      <c r="C60" s="428">
        <v>20</v>
      </c>
      <c r="D60" s="182" t="s">
        <v>1393</v>
      </c>
      <c r="E60" s="442"/>
      <c r="F60" s="212">
        <v>42</v>
      </c>
      <c r="G60" s="212">
        <v>30</v>
      </c>
      <c r="H60" s="212">
        <v>27</v>
      </c>
      <c r="I60" s="212">
        <v>13</v>
      </c>
    </row>
    <row r="61" spans="1:10" ht="18.75" customHeight="1" thickBot="1" x14ac:dyDescent="0.3">
      <c r="A61" s="791"/>
      <c r="B61" s="775"/>
      <c r="C61" s="433"/>
      <c r="D61" s="204"/>
      <c r="E61" s="466"/>
      <c r="F61" s="205"/>
      <c r="G61" s="204"/>
      <c r="H61" s="204"/>
      <c r="I61" s="204"/>
    </row>
    <row r="62" spans="1:10" ht="18.75" customHeight="1" thickBot="1" x14ac:dyDescent="0.3">
      <c r="A62" s="791"/>
      <c r="B62" s="775"/>
      <c r="C62" s="433"/>
      <c r="D62" s="204"/>
      <c r="E62" s="466"/>
      <c r="F62" s="205"/>
      <c r="G62" s="204"/>
      <c r="H62" s="204"/>
      <c r="I62" s="204"/>
    </row>
    <row r="63" spans="1:10" ht="18.75" thickBot="1" x14ac:dyDescent="0.3">
      <c r="A63" s="791"/>
      <c r="B63" s="775"/>
      <c r="C63" s="433"/>
      <c r="D63" s="204"/>
      <c r="E63" s="466"/>
      <c r="F63" s="205"/>
      <c r="G63" s="204"/>
      <c r="H63" s="204"/>
      <c r="I63" s="204"/>
      <c r="J63" s="177"/>
    </row>
    <row r="64" spans="1:10" ht="18.75" thickBot="1" x14ac:dyDescent="0.25">
      <c r="A64" s="791"/>
      <c r="B64" s="775"/>
      <c r="C64" s="428"/>
      <c r="D64" s="3" t="s">
        <v>1505</v>
      </c>
      <c r="E64" s="420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11" ht="19.5" thickBot="1" x14ac:dyDescent="0.25">
      <c r="A65" s="791"/>
      <c r="B65" s="775"/>
      <c r="C65" s="428"/>
      <c r="D65" s="3" t="s">
        <v>1507</v>
      </c>
      <c r="E65" s="420"/>
      <c r="F65" s="141">
        <f>(F64*1.73*380*0.9)/1000</f>
        <v>68.040900000000008</v>
      </c>
      <c r="G65" s="141">
        <f>(G64*1.73*380*0.9)/1000</f>
        <v>57.391020000000005</v>
      </c>
      <c r="H65" s="141">
        <f>(H64*1.73*380*0.9)/1000</f>
        <v>49.107780000000005</v>
      </c>
      <c r="I65" s="142"/>
    </row>
    <row r="66" spans="1:11" ht="18.75" thickBot="1" x14ac:dyDescent="0.25">
      <c r="A66" s="791"/>
      <c r="B66" s="775"/>
      <c r="C66" s="428"/>
      <c r="D66" s="3" t="s">
        <v>1509</v>
      </c>
      <c r="E66" s="421"/>
      <c r="F66" s="742">
        <f>(F65+G65+H65)</f>
        <v>174.53970000000004</v>
      </c>
      <c r="G66" s="743"/>
      <c r="H66" s="743"/>
      <c r="I66" s="744"/>
    </row>
    <row r="67" spans="1:11" ht="19.5" thickBot="1" x14ac:dyDescent="0.25">
      <c r="A67" s="792"/>
      <c r="B67" s="776"/>
      <c r="C67" s="433"/>
      <c r="D67" s="42" t="s">
        <v>88</v>
      </c>
      <c r="E67" s="425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11" ht="19.5" thickBot="1" x14ac:dyDescent="0.25">
      <c r="A68" s="831"/>
      <c r="B68" s="794"/>
      <c r="C68" s="794"/>
      <c r="D68" s="794"/>
      <c r="E68" s="794"/>
      <c r="F68" s="794"/>
      <c r="G68" s="794"/>
      <c r="H68" s="794"/>
      <c r="I68" s="796"/>
    </row>
    <row r="69" spans="1:11" ht="54.75" thickBot="1" x14ac:dyDescent="0.25">
      <c r="A69" s="200" t="s">
        <v>1249</v>
      </c>
      <c r="B69" s="731" t="s">
        <v>458</v>
      </c>
      <c r="C69" s="414" t="s">
        <v>1630</v>
      </c>
      <c r="D69" s="130" t="s">
        <v>1543</v>
      </c>
      <c r="E69" s="417" t="s">
        <v>1629</v>
      </c>
      <c r="F69" s="175" t="str">
        <f>'Данные по ТП'!C97</f>
        <v>ТМ-400/10</v>
      </c>
      <c r="G69" s="132" t="s">
        <v>1544</v>
      </c>
      <c r="H69" s="131" t="s">
        <v>5</v>
      </c>
      <c r="I69" s="133">
        <f>'Данные по ТП'!F97</f>
        <v>18128</v>
      </c>
    </row>
    <row r="70" spans="1:11" ht="19.5" thickBot="1" x14ac:dyDescent="0.25">
      <c r="A70" s="728" t="s">
        <v>1161</v>
      </c>
      <c r="B70" s="829"/>
      <c r="C70" s="428">
        <v>1</v>
      </c>
      <c r="D70" s="182" t="s">
        <v>869</v>
      </c>
      <c r="E70" s="442"/>
      <c r="F70" s="212">
        <v>0</v>
      </c>
      <c r="G70" s="212">
        <v>0</v>
      </c>
      <c r="H70" s="212">
        <v>0</v>
      </c>
      <c r="I70" s="212">
        <v>0</v>
      </c>
    </row>
    <row r="71" spans="1:11" ht="19.5" thickBot="1" x14ac:dyDescent="0.25">
      <c r="A71" s="791"/>
      <c r="B71" s="829"/>
      <c r="C71" s="428">
        <v>2</v>
      </c>
      <c r="D71" s="182" t="s">
        <v>909</v>
      </c>
      <c r="E71" s="442"/>
      <c r="F71" s="212">
        <v>0</v>
      </c>
      <c r="G71" s="212">
        <v>0</v>
      </c>
      <c r="H71" s="212">
        <v>0</v>
      </c>
      <c r="I71" s="212">
        <v>0</v>
      </c>
    </row>
    <row r="72" spans="1:11" ht="19.5" thickBot="1" x14ac:dyDescent="0.25">
      <c r="A72" s="791"/>
      <c r="B72" s="829"/>
      <c r="C72" s="428">
        <v>3</v>
      </c>
      <c r="D72" s="182" t="s">
        <v>34</v>
      </c>
      <c r="E72" s="442"/>
      <c r="F72" s="212">
        <v>0</v>
      </c>
      <c r="G72" s="212">
        <v>0</v>
      </c>
      <c r="H72" s="212">
        <v>0</v>
      </c>
      <c r="I72" s="212">
        <v>0</v>
      </c>
    </row>
    <row r="73" spans="1:11" ht="19.5" thickBot="1" x14ac:dyDescent="0.25">
      <c r="A73" s="791"/>
      <c r="B73" s="829"/>
      <c r="C73" s="428">
        <v>4</v>
      </c>
      <c r="D73" s="182" t="s">
        <v>1394</v>
      </c>
      <c r="E73" s="442"/>
      <c r="F73" s="212">
        <v>25</v>
      </c>
      <c r="G73" s="212">
        <v>18</v>
      </c>
      <c r="H73" s="212">
        <v>33</v>
      </c>
      <c r="I73" s="212">
        <v>8</v>
      </c>
      <c r="J73" s="235"/>
      <c r="K73" s="104"/>
    </row>
    <row r="74" spans="1:11" ht="19.5" thickBot="1" x14ac:dyDescent="0.25">
      <c r="A74" s="791"/>
      <c r="B74" s="829"/>
      <c r="C74" s="428">
        <v>5</v>
      </c>
      <c r="D74" s="182" t="s">
        <v>1395</v>
      </c>
      <c r="E74" s="442"/>
      <c r="F74" s="212">
        <v>0</v>
      </c>
      <c r="G74" s="212">
        <v>0</v>
      </c>
      <c r="H74" s="212">
        <v>0</v>
      </c>
      <c r="I74" s="212">
        <v>0</v>
      </c>
      <c r="J74" s="236"/>
      <c r="K74" s="104"/>
    </row>
    <row r="75" spans="1:11" ht="19.5" thickBot="1" x14ac:dyDescent="0.25">
      <c r="A75" s="791"/>
      <c r="B75" s="829"/>
      <c r="C75" s="428">
        <v>6</v>
      </c>
      <c r="D75" s="182" t="s">
        <v>1396</v>
      </c>
      <c r="E75" s="442"/>
      <c r="F75" s="212">
        <v>55</v>
      </c>
      <c r="G75" s="212">
        <v>26</v>
      </c>
      <c r="H75" s="212">
        <v>50</v>
      </c>
      <c r="I75" s="212">
        <v>15</v>
      </c>
      <c r="J75" s="235"/>
      <c r="K75" s="104"/>
    </row>
    <row r="76" spans="1:11" ht="19.5" thickBot="1" x14ac:dyDescent="0.25">
      <c r="A76" s="791"/>
      <c r="B76" s="829"/>
      <c r="C76" s="428">
        <v>7</v>
      </c>
      <c r="D76" s="182" t="s">
        <v>125</v>
      </c>
      <c r="E76" s="442"/>
      <c r="F76" s="212">
        <v>0</v>
      </c>
      <c r="G76" s="212">
        <v>0</v>
      </c>
      <c r="H76" s="212">
        <v>0</v>
      </c>
      <c r="I76" s="212">
        <v>0</v>
      </c>
    </row>
    <row r="77" spans="1:11" ht="19.5" thickBot="1" x14ac:dyDescent="0.25">
      <c r="A77" s="791"/>
      <c r="B77" s="829"/>
      <c r="C77" s="428">
        <v>8</v>
      </c>
      <c r="D77" s="182" t="s">
        <v>1397</v>
      </c>
      <c r="E77" s="442"/>
      <c r="F77" s="212">
        <v>14</v>
      </c>
      <c r="G77" s="212">
        <v>35</v>
      </c>
      <c r="H77" s="212">
        <v>44</v>
      </c>
      <c r="I77" s="212">
        <v>19</v>
      </c>
    </row>
    <row r="78" spans="1:11" ht="19.5" customHeight="1" thickBot="1" x14ac:dyDescent="0.3">
      <c r="A78" s="791"/>
      <c r="B78" s="829"/>
      <c r="C78" s="433"/>
      <c r="D78" s="204"/>
      <c r="E78" s="466"/>
      <c r="F78" s="232">
        <v>0</v>
      </c>
      <c r="G78" s="232">
        <v>0</v>
      </c>
      <c r="H78" s="232">
        <v>0</v>
      </c>
      <c r="I78" s="232">
        <v>0</v>
      </c>
    </row>
    <row r="79" spans="1:11" ht="19.5" customHeight="1" thickBot="1" x14ac:dyDescent="0.3">
      <c r="A79" s="791"/>
      <c r="B79" s="829"/>
      <c r="C79" s="428"/>
      <c r="D79" s="454"/>
      <c r="E79" s="446"/>
      <c r="F79" s="501"/>
      <c r="G79" s="501"/>
      <c r="H79" s="501"/>
      <c r="I79" s="501"/>
    </row>
    <row r="80" spans="1:11" ht="19.5" customHeight="1" thickBot="1" x14ac:dyDescent="0.3">
      <c r="A80" s="791"/>
      <c r="B80" s="829"/>
      <c r="C80" s="428"/>
      <c r="D80" s="454"/>
      <c r="E80" s="446"/>
      <c r="F80" s="501"/>
      <c r="G80" s="501"/>
      <c r="H80" s="501"/>
      <c r="I80" s="501"/>
    </row>
    <row r="81" spans="1:10" ht="18.75" thickBot="1" x14ac:dyDescent="0.25">
      <c r="A81" s="791"/>
      <c r="B81" s="829"/>
      <c r="C81" s="428"/>
      <c r="D81" s="3" t="s">
        <v>1506</v>
      </c>
      <c r="E81" s="420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7"/>
    </row>
    <row r="82" spans="1:10" ht="19.5" thickBot="1" x14ac:dyDescent="0.25">
      <c r="A82" s="791"/>
      <c r="B82" s="829"/>
      <c r="C82" s="428"/>
      <c r="D82" s="3" t="s">
        <v>1507</v>
      </c>
      <c r="E82" s="420"/>
      <c r="F82" s="141">
        <f>(F81*1.73*380*0.9)/1000</f>
        <v>55.616039999999998</v>
      </c>
      <c r="G82" s="141">
        <f>(G81*1.73*380*0.9)/1000</f>
        <v>46.741140000000001</v>
      </c>
      <c r="H82" s="141">
        <f>(H81*1.73*380*0.9)/1000</f>
        <v>75.140820000000005</v>
      </c>
      <c r="I82" s="142"/>
    </row>
    <row r="83" spans="1:10" ht="18.75" thickBot="1" x14ac:dyDescent="0.25">
      <c r="A83" s="791"/>
      <c r="B83" s="829"/>
      <c r="C83" s="428"/>
      <c r="D83" s="3" t="s">
        <v>1508</v>
      </c>
      <c r="E83" s="421"/>
      <c r="F83" s="742">
        <f>(F82+G82+H82)</f>
        <v>177.49799999999999</v>
      </c>
      <c r="G83" s="743"/>
      <c r="H83" s="743"/>
      <c r="I83" s="744"/>
    </row>
    <row r="84" spans="1:10" ht="19.5" thickBot="1" x14ac:dyDescent="0.25">
      <c r="A84" s="791"/>
      <c r="B84" s="829"/>
      <c r="C84" s="431"/>
      <c r="D84" s="765"/>
      <c r="E84" s="766"/>
      <c r="F84" s="766"/>
      <c r="G84" s="766"/>
      <c r="H84" s="766"/>
      <c r="I84" s="779"/>
    </row>
    <row r="85" spans="1:10" ht="54.75" thickBot="1" x14ac:dyDescent="0.25">
      <c r="A85" s="791"/>
      <c r="B85" s="829"/>
      <c r="C85" s="414" t="s">
        <v>1630</v>
      </c>
      <c r="D85" s="130" t="s">
        <v>1519</v>
      </c>
      <c r="E85" s="417" t="s">
        <v>1629</v>
      </c>
      <c r="F85" s="175" t="str">
        <f>'Данные по ТП'!C98</f>
        <v>ТМ-400/10</v>
      </c>
      <c r="G85" s="132" t="s">
        <v>1544</v>
      </c>
      <c r="H85" s="131" t="s">
        <v>5</v>
      </c>
      <c r="I85" s="133" t="str">
        <f>'Данные по ТП'!F98</f>
        <v>РСКЗ</v>
      </c>
    </row>
    <row r="86" spans="1:10" ht="19.5" thickBot="1" x14ac:dyDescent="0.25">
      <c r="A86" s="791"/>
      <c r="B86" s="829"/>
      <c r="C86" s="428">
        <v>9</v>
      </c>
      <c r="D86" s="182" t="s">
        <v>38</v>
      </c>
      <c r="E86" s="442"/>
      <c r="F86" s="212">
        <v>0</v>
      </c>
      <c r="G86" s="212">
        <v>0</v>
      </c>
      <c r="H86" s="212">
        <v>0</v>
      </c>
      <c r="I86" s="212">
        <v>0</v>
      </c>
    </row>
    <row r="87" spans="1:10" ht="19.5" thickBot="1" x14ac:dyDescent="0.25">
      <c r="A87" s="791"/>
      <c r="B87" s="829"/>
      <c r="C87" s="428">
        <v>10</v>
      </c>
      <c r="D87" s="182" t="s">
        <v>1398</v>
      </c>
      <c r="E87" s="442"/>
      <c r="F87" s="212">
        <v>0</v>
      </c>
      <c r="G87" s="212">
        <v>0</v>
      </c>
      <c r="H87" s="212">
        <v>0</v>
      </c>
      <c r="I87" s="212">
        <v>0</v>
      </c>
    </row>
    <row r="88" spans="1:10" ht="19.5" thickBot="1" x14ac:dyDescent="0.25">
      <c r="A88" s="791"/>
      <c r="B88" s="829"/>
      <c r="C88" s="428">
        <v>11</v>
      </c>
      <c r="D88" s="182" t="s">
        <v>127</v>
      </c>
      <c r="E88" s="442"/>
      <c r="F88" s="212">
        <v>0</v>
      </c>
      <c r="G88" s="212">
        <v>0</v>
      </c>
      <c r="H88" s="212">
        <v>0</v>
      </c>
      <c r="I88" s="212">
        <v>0</v>
      </c>
    </row>
    <row r="89" spans="1:10" ht="19.5" thickBot="1" x14ac:dyDescent="0.25">
      <c r="A89" s="791"/>
      <c r="B89" s="829"/>
      <c r="C89" s="428">
        <v>12</v>
      </c>
      <c r="D89" s="182" t="s">
        <v>1399</v>
      </c>
      <c r="E89" s="442"/>
      <c r="F89" s="212">
        <v>0</v>
      </c>
      <c r="G89" s="212">
        <v>0</v>
      </c>
      <c r="H89" s="212">
        <v>0</v>
      </c>
      <c r="I89" s="212">
        <v>0</v>
      </c>
    </row>
    <row r="90" spans="1:10" ht="19.5" thickBot="1" x14ac:dyDescent="0.25">
      <c r="A90" s="791"/>
      <c r="B90" s="829"/>
      <c r="C90" s="428">
        <v>13</v>
      </c>
      <c r="D90" s="182" t="s">
        <v>117</v>
      </c>
      <c r="E90" s="442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791"/>
      <c r="B91" s="829"/>
      <c r="C91" s="428">
        <v>14</v>
      </c>
      <c r="D91" s="182" t="s">
        <v>749</v>
      </c>
      <c r="E91" s="442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91"/>
      <c r="B92" s="829"/>
      <c r="C92" s="428">
        <v>15</v>
      </c>
      <c r="D92" s="182" t="s">
        <v>1400</v>
      </c>
      <c r="E92" s="442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91"/>
      <c r="B93" s="829"/>
      <c r="C93" s="428">
        <v>16</v>
      </c>
      <c r="D93" s="182" t="s">
        <v>1401</v>
      </c>
      <c r="E93" s="442"/>
      <c r="F93" s="212">
        <v>68</v>
      </c>
      <c r="G93" s="212">
        <v>34</v>
      </c>
      <c r="H93" s="212">
        <v>52</v>
      </c>
      <c r="I93" s="212">
        <v>17</v>
      </c>
    </row>
    <row r="94" spans="1:10" ht="19.5" thickBot="1" x14ac:dyDescent="0.25">
      <c r="A94" s="791"/>
      <c r="B94" s="829"/>
      <c r="C94" s="428"/>
      <c r="D94" s="182"/>
      <c r="E94" s="442"/>
      <c r="F94" s="387"/>
      <c r="G94" s="387"/>
      <c r="H94" s="387"/>
      <c r="I94" s="387"/>
    </row>
    <row r="95" spans="1:10" ht="19.5" thickBot="1" x14ac:dyDescent="0.25">
      <c r="A95" s="791"/>
      <c r="B95" s="829"/>
      <c r="C95" s="428"/>
      <c r="D95" s="182"/>
      <c r="E95" s="442"/>
      <c r="F95" s="387"/>
      <c r="G95" s="387"/>
      <c r="H95" s="387"/>
      <c r="I95" s="387"/>
    </row>
    <row r="96" spans="1:10" ht="19.5" thickBot="1" x14ac:dyDescent="0.25">
      <c r="A96" s="791"/>
      <c r="B96" s="829"/>
      <c r="C96" s="428"/>
      <c r="D96" s="3" t="s">
        <v>1505</v>
      </c>
      <c r="E96" s="420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53" ht="19.5" thickBot="1" x14ac:dyDescent="0.25">
      <c r="A97" s="791"/>
      <c r="B97" s="829"/>
      <c r="C97" s="428"/>
      <c r="D97" s="3" t="s">
        <v>1507</v>
      </c>
      <c r="E97" s="420"/>
      <c r="F97" s="141">
        <f>(F96*1.73*380*0.9)/1000</f>
        <v>40.232879999999994</v>
      </c>
      <c r="G97" s="141">
        <f>(G96*1.73*380*0.9)/1000</f>
        <v>20.116439999999997</v>
      </c>
      <c r="H97" s="141">
        <f>(H96*1.73*380*0.9)/1000</f>
        <v>30.766319999999997</v>
      </c>
      <c r="I97" s="142"/>
      <c r="J97" s="177"/>
    </row>
    <row r="98" spans="1:53" ht="18.75" thickBot="1" x14ac:dyDescent="0.25">
      <c r="A98" s="791"/>
      <c r="B98" s="829"/>
      <c r="C98" s="428"/>
      <c r="D98" s="3" t="s">
        <v>1509</v>
      </c>
      <c r="E98" s="421"/>
      <c r="F98" s="742">
        <f>(F97+G97+H97)</f>
        <v>91.115639999999985</v>
      </c>
      <c r="G98" s="743"/>
      <c r="H98" s="743"/>
      <c r="I98" s="744"/>
    </row>
    <row r="99" spans="1:53" ht="19.5" thickBot="1" x14ac:dyDescent="0.25">
      <c r="A99" s="735"/>
      <c r="B99" s="830"/>
      <c r="C99" s="433"/>
      <c r="D99" s="42" t="s">
        <v>88</v>
      </c>
      <c r="E99" s="425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53" ht="27.75" customHeight="1" thickBot="1" x14ac:dyDescent="0.25">
      <c r="A100" s="800"/>
      <c r="B100" s="773"/>
      <c r="C100" s="773"/>
      <c r="D100" s="773"/>
      <c r="E100" s="773"/>
      <c r="F100" s="773"/>
      <c r="G100" s="773"/>
      <c r="H100" s="773"/>
      <c r="I100" s="773"/>
    </row>
    <row r="101" spans="1:53" ht="54.75" thickBot="1" x14ac:dyDescent="0.25">
      <c r="A101" s="200" t="s">
        <v>1222</v>
      </c>
      <c r="B101" s="40"/>
      <c r="C101" s="414" t="s">
        <v>1630</v>
      </c>
      <c r="D101" s="130" t="s">
        <v>1543</v>
      </c>
      <c r="E101" s="417" t="s">
        <v>1629</v>
      </c>
      <c r="F101" s="175" t="str">
        <f>'Данные по ТП'!C99</f>
        <v>ТМ-400/10</v>
      </c>
      <c r="G101" s="132" t="s">
        <v>1544</v>
      </c>
      <c r="H101" s="131" t="s">
        <v>5</v>
      </c>
      <c r="I101" s="133">
        <f>'Данные по ТП'!F99</f>
        <v>18449</v>
      </c>
    </row>
    <row r="102" spans="1:53" ht="19.5" thickBot="1" x14ac:dyDescent="0.25">
      <c r="A102" s="728" t="s">
        <v>1223</v>
      </c>
      <c r="B102" s="731" t="s">
        <v>459</v>
      </c>
      <c r="C102" s="428">
        <v>2</v>
      </c>
      <c r="D102" s="182" t="s">
        <v>1402</v>
      </c>
      <c r="E102" s="442"/>
      <c r="F102" s="212">
        <v>82</v>
      </c>
      <c r="G102" s="212">
        <v>35</v>
      </c>
      <c r="H102" s="212">
        <v>70</v>
      </c>
      <c r="I102" s="212">
        <v>35</v>
      </c>
    </row>
    <row r="103" spans="1:53" ht="19.5" thickBot="1" x14ac:dyDescent="0.25">
      <c r="A103" s="791"/>
      <c r="B103" s="775"/>
      <c r="C103" s="428">
        <v>3</v>
      </c>
      <c r="D103" s="182" t="s">
        <v>1403</v>
      </c>
      <c r="E103" s="442"/>
      <c r="F103" s="212">
        <v>27</v>
      </c>
      <c r="G103" s="212">
        <v>21</v>
      </c>
      <c r="H103" s="212">
        <v>48</v>
      </c>
      <c r="I103" s="212">
        <v>19</v>
      </c>
    </row>
    <row r="104" spans="1:53" ht="19.5" thickBot="1" x14ac:dyDescent="0.25">
      <c r="A104" s="791"/>
      <c r="B104" s="775"/>
      <c r="C104" s="428">
        <v>4</v>
      </c>
      <c r="D104" s="182" t="s">
        <v>1404</v>
      </c>
      <c r="E104" s="442"/>
      <c r="F104" s="212">
        <v>57</v>
      </c>
      <c r="G104" s="212">
        <v>58</v>
      </c>
      <c r="H104" s="212">
        <v>44</v>
      </c>
      <c r="I104" s="212">
        <v>22</v>
      </c>
    </row>
    <row r="105" spans="1:53" ht="19.5" thickBot="1" x14ac:dyDescent="0.25">
      <c r="A105" s="791"/>
      <c r="B105" s="775"/>
      <c r="C105" s="428">
        <v>5</v>
      </c>
      <c r="D105" s="182" t="s">
        <v>1405</v>
      </c>
      <c r="E105" s="442"/>
      <c r="F105" s="212">
        <v>0</v>
      </c>
      <c r="G105" s="212">
        <v>0</v>
      </c>
      <c r="H105" s="212">
        <v>0</v>
      </c>
      <c r="I105" s="212">
        <v>0</v>
      </c>
    </row>
    <row r="106" spans="1:53" ht="19.5" thickBot="1" x14ac:dyDescent="0.25">
      <c r="A106" s="791"/>
      <c r="B106" s="775"/>
      <c r="C106" s="428">
        <v>6</v>
      </c>
      <c r="D106" s="182" t="s">
        <v>1406</v>
      </c>
      <c r="E106" s="442"/>
      <c r="F106" s="212">
        <v>20</v>
      </c>
      <c r="G106" s="212">
        <v>21</v>
      </c>
      <c r="H106" s="212">
        <v>43</v>
      </c>
      <c r="I106" s="212">
        <v>12</v>
      </c>
    </row>
    <row r="107" spans="1:53" ht="19.5" thickBot="1" x14ac:dyDescent="0.25">
      <c r="A107" s="791"/>
      <c r="B107" s="775"/>
      <c r="C107" s="428">
        <v>7</v>
      </c>
      <c r="D107" s="182" t="s">
        <v>1407</v>
      </c>
      <c r="E107" s="442"/>
      <c r="F107" s="212">
        <v>16</v>
      </c>
      <c r="G107" s="233">
        <v>52</v>
      </c>
      <c r="H107" s="233">
        <v>30</v>
      </c>
      <c r="I107" s="212">
        <v>19</v>
      </c>
    </row>
    <row r="108" spans="1:53" ht="19.5" thickBot="1" x14ac:dyDescent="0.25">
      <c r="A108" s="791"/>
      <c r="B108" s="775"/>
      <c r="C108" s="428">
        <v>8</v>
      </c>
      <c r="D108" s="182" t="s">
        <v>1408</v>
      </c>
      <c r="E108" s="442"/>
      <c r="F108" s="212">
        <v>46</v>
      </c>
      <c r="G108" s="212">
        <v>37</v>
      </c>
      <c r="H108" s="212">
        <v>27</v>
      </c>
      <c r="I108" s="212">
        <v>6</v>
      </c>
    </row>
    <row r="109" spans="1:53" s="129" customFormat="1" ht="22.5" customHeight="1" thickBot="1" x14ac:dyDescent="0.25">
      <c r="A109" s="791"/>
      <c r="B109" s="775"/>
      <c r="C109" s="433"/>
      <c r="D109" s="232"/>
      <c r="E109" s="506"/>
      <c r="F109" s="232">
        <v>0</v>
      </c>
      <c r="G109" s="232">
        <v>0</v>
      </c>
      <c r="H109" s="232">
        <v>0</v>
      </c>
      <c r="I109" s="232">
        <v>0</v>
      </c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</row>
    <row r="110" spans="1:53" s="129" customFormat="1" ht="22.5" customHeight="1" thickBot="1" x14ac:dyDescent="0.25">
      <c r="A110" s="791"/>
      <c r="B110" s="775"/>
      <c r="C110" s="428"/>
      <c r="D110" s="501"/>
      <c r="E110" s="507"/>
      <c r="F110" s="501"/>
      <c r="G110" s="501"/>
      <c r="H110" s="501"/>
      <c r="I110" s="501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</row>
    <row r="111" spans="1:53" s="129" customFormat="1" ht="22.5" customHeight="1" thickBot="1" x14ac:dyDescent="0.25">
      <c r="A111" s="791"/>
      <c r="B111" s="775"/>
      <c r="C111" s="428"/>
      <c r="D111" s="501"/>
      <c r="E111" s="507"/>
      <c r="F111" s="501"/>
      <c r="G111" s="501"/>
      <c r="H111" s="501"/>
      <c r="I111" s="501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</row>
    <row r="112" spans="1:53" ht="20.25" customHeight="1" thickBot="1" x14ac:dyDescent="0.25">
      <c r="A112" s="791"/>
      <c r="B112" s="775"/>
      <c r="C112" s="428"/>
      <c r="D112" s="3" t="s">
        <v>1506</v>
      </c>
      <c r="E112" s="420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7"/>
    </row>
    <row r="113" spans="1:10" ht="22.5" customHeight="1" thickBot="1" x14ac:dyDescent="0.25">
      <c r="A113" s="791"/>
      <c r="B113" s="775"/>
      <c r="C113" s="428"/>
      <c r="D113" s="3" t="s">
        <v>1507</v>
      </c>
      <c r="E113" s="420"/>
      <c r="F113" s="141">
        <f>(F112*1.73*380*0.9)/1000</f>
        <v>146.73168000000001</v>
      </c>
      <c r="G113" s="141">
        <f>(G112*1.73*380*0.9)/1000</f>
        <v>132.53183999999999</v>
      </c>
      <c r="H113" s="141">
        <f>(H112*1.73*380*0.9)/1000</f>
        <v>155.01491999999999</v>
      </c>
      <c r="I113" s="142"/>
    </row>
    <row r="114" spans="1:10" ht="18.75" thickBot="1" x14ac:dyDescent="0.25">
      <c r="A114" s="791"/>
      <c r="B114" s="775"/>
      <c r="C114" s="428"/>
      <c r="D114" s="3" t="s">
        <v>1508</v>
      </c>
      <c r="E114" s="421"/>
      <c r="F114" s="742">
        <f>(F113+G113+H113)</f>
        <v>434.27843999999993</v>
      </c>
      <c r="G114" s="743"/>
      <c r="H114" s="743"/>
      <c r="I114" s="744"/>
    </row>
    <row r="115" spans="1:10" ht="19.5" thickBot="1" x14ac:dyDescent="0.25">
      <c r="A115" s="791"/>
      <c r="B115" s="775"/>
      <c r="C115" s="431"/>
      <c r="D115" s="784"/>
      <c r="E115" s="834"/>
      <c r="F115" s="834"/>
      <c r="G115" s="834"/>
      <c r="H115" s="834"/>
      <c r="I115" s="835"/>
    </row>
    <row r="116" spans="1:10" ht="54.75" thickBot="1" x14ac:dyDescent="0.25">
      <c r="A116" s="791"/>
      <c r="B116" s="775"/>
      <c r="C116" s="414" t="s">
        <v>1630</v>
      </c>
      <c r="D116" s="130" t="s">
        <v>1519</v>
      </c>
      <c r="E116" s="417" t="s">
        <v>1629</v>
      </c>
      <c r="F116" s="175" t="str">
        <f>'Данные по ТП'!C100</f>
        <v>ТМ-400/10</v>
      </c>
      <c r="G116" s="132" t="s">
        <v>1544</v>
      </c>
      <c r="H116" s="131" t="s">
        <v>5</v>
      </c>
      <c r="I116" s="133">
        <f>'Данные по ТП'!F100</f>
        <v>7452</v>
      </c>
    </row>
    <row r="117" spans="1:10" ht="19.5" thickBot="1" x14ac:dyDescent="0.25">
      <c r="A117" s="791"/>
      <c r="B117" s="775"/>
      <c r="C117" s="428">
        <v>10</v>
      </c>
      <c r="D117" s="182" t="s">
        <v>1409</v>
      </c>
      <c r="E117" s="442"/>
      <c r="F117" s="212">
        <v>35</v>
      </c>
      <c r="G117" s="212">
        <v>26</v>
      </c>
      <c r="H117" s="212">
        <v>27</v>
      </c>
      <c r="I117" s="212">
        <v>2</v>
      </c>
    </row>
    <row r="118" spans="1:10" ht="19.5" thickBot="1" x14ac:dyDescent="0.25">
      <c r="A118" s="791"/>
      <c r="B118" s="775"/>
      <c r="C118" s="428">
        <v>11</v>
      </c>
      <c r="D118" s="182" t="s">
        <v>1410</v>
      </c>
      <c r="E118" s="442"/>
      <c r="F118" s="212">
        <v>55</v>
      </c>
      <c r="G118" s="212">
        <v>52</v>
      </c>
      <c r="H118" s="212">
        <v>30</v>
      </c>
      <c r="I118" s="212">
        <v>18</v>
      </c>
    </row>
    <row r="119" spans="1:10" ht="19.5" thickBot="1" x14ac:dyDescent="0.25">
      <c r="A119" s="791"/>
      <c r="B119" s="775"/>
      <c r="C119" s="428">
        <v>12</v>
      </c>
      <c r="D119" s="182" t="s">
        <v>1411</v>
      </c>
      <c r="E119" s="442"/>
      <c r="F119" s="212">
        <v>50</v>
      </c>
      <c r="G119" s="212">
        <v>35</v>
      </c>
      <c r="H119" s="212">
        <v>49</v>
      </c>
      <c r="I119" s="212">
        <v>6</v>
      </c>
    </row>
    <row r="120" spans="1:10" ht="19.5" thickBot="1" x14ac:dyDescent="0.25">
      <c r="A120" s="791"/>
      <c r="B120" s="775"/>
      <c r="C120" s="428">
        <v>13</v>
      </c>
      <c r="D120" s="182" t="s">
        <v>1412</v>
      </c>
      <c r="E120" s="442"/>
      <c r="F120" s="212">
        <v>22</v>
      </c>
      <c r="G120" s="212">
        <v>36</v>
      </c>
      <c r="H120" s="212">
        <v>18</v>
      </c>
      <c r="I120" s="212">
        <v>13</v>
      </c>
    </row>
    <row r="121" spans="1:10" ht="19.5" thickBot="1" x14ac:dyDescent="0.25">
      <c r="A121" s="791"/>
      <c r="B121" s="775"/>
      <c r="C121" s="428">
        <v>14</v>
      </c>
      <c r="D121" s="182" t="s">
        <v>1413</v>
      </c>
      <c r="E121" s="442"/>
      <c r="F121" s="212">
        <v>0</v>
      </c>
      <c r="G121" s="212">
        <v>0</v>
      </c>
      <c r="H121" s="212">
        <v>0</v>
      </c>
      <c r="I121" s="212">
        <v>5</v>
      </c>
    </row>
    <row r="122" spans="1:10" ht="19.5" thickBot="1" x14ac:dyDescent="0.25">
      <c r="A122" s="791"/>
      <c r="B122" s="775"/>
      <c r="C122" s="428">
        <v>15</v>
      </c>
      <c r="D122" s="182" t="s">
        <v>1414</v>
      </c>
      <c r="E122" s="442"/>
      <c r="F122" s="212">
        <v>0</v>
      </c>
      <c r="G122" s="212">
        <v>0</v>
      </c>
      <c r="H122" s="212">
        <v>0</v>
      </c>
      <c r="I122" s="212">
        <v>0</v>
      </c>
    </row>
    <row r="123" spans="1:10" ht="19.5" thickBot="1" x14ac:dyDescent="0.25">
      <c r="A123" s="791"/>
      <c r="B123" s="775"/>
      <c r="C123" s="428">
        <v>16</v>
      </c>
      <c r="D123" s="182" t="s">
        <v>1415</v>
      </c>
      <c r="E123" s="442"/>
      <c r="F123" s="212">
        <v>71</v>
      </c>
      <c r="G123" s="212">
        <v>72</v>
      </c>
      <c r="H123" s="212">
        <v>66</v>
      </c>
      <c r="I123" s="212">
        <v>12</v>
      </c>
    </row>
    <row r="124" spans="1:10" ht="20.25" customHeight="1" thickBot="1" x14ac:dyDescent="0.3">
      <c r="A124" s="791"/>
      <c r="B124" s="775"/>
      <c r="C124" s="433"/>
      <c r="D124" s="204"/>
      <c r="E124" s="466"/>
      <c r="F124" s="205"/>
      <c r="G124" s="204"/>
      <c r="H124" s="204"/>
      <c r="I124" s="204"/>
    </row>
    <row r="125" spans="1:10" ht="18.75" thickBot="1" x14ac:dyDescent="0.3">
      <c r="A125" s="791"/>
      <c r="B125" s="775"/>
      <c r="C125" s="433"/>
      <c r="D125" s="204"/>
      <c r="E125" s="466"/>
      <c r="F125" s="205"/>
      <c r="G125" s="204"/>
      <c r="H125" s="204"/>
      <c r="I125" s="204"/>
      <c r="J125" s="177"/>
    </row>
    <row r="126" spans="1:10" ht="15.75" customHeight="1" thickBot="1" x14ac:dyDescent="0.3">
      <c r="A126" s="791"/>
      <c r="B126" s="775"/>
      <c r="C126" s="433"/>
      <c r="D126" s="204"/>
      <c r="E126" s="466"/>
      <c r="F126" s="205"/>
      <c r="G126" s="204"/>
      <c r="H126" s="204"/>
      <c r="I126" s="204"/>
    </row>
    <row r="127" spans="1:10" ht="19.5" thickBot="1" x14ac:dyDescent="0.25">
      <c r="A127" s="791"/>
      <c r="B127" s="775"/>
      <c r="C127" s="428"/>
      <c r="D127" s="3" t="s">
        <v>1505</v>
      </c>
      <c r="E127" s="420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10" ht="19.5" thickBot="1" x14ac:dyDescent="0.25">
      <c r="A128" s="791"/>
      <c r="B128" s="775"/>
      <c r="C128" s="428"/>
      <c r="D128" s="3" t="s">
        <v>1507</v>
      </c>
      <c r="E128" s="420"/>
      <c r="F128" s="141">
        <f>(F127*1.73*380*0.9)/1000</f>
        <v>137.85677999999999</v>
      </c>
      <c r="G128" s="141">
        <f>(G127*1.73*380*0.9)/1000</f>
        <v>130.75685999999999</v>
      </c>
      <c r="H128" s="141">
        <f>(H127*1.73*380*0.9)/1000</f>
        <v>112.41540000000001</v>
      </c>
      <c r="I128" s="142"/>
    </row>
    <row r="129" spans="1:10" ht="18.75" thickBot="1" x14ac:dyDescent="0.25">
      <c r="A129" s="791"/>
      <c r="B129" s="775"/>
      <c r="C129" s="428"/>
      <c r="D129" s="3" t="s">
        <v>1509</v>
      </c>
      <c r="E129" s="421"/>
      <c r="F129" s="742">
        <f>(F128+G128+H128)</f>
        <v>381.02904000000001</v>
      </c>
      <c r="G129" s="743"/>
      <c r="H129" s="743"/>
      <c r="I129" s="744"/>
    </row>
    <row r="130" spans="1:10" ht="19.5" thickBot="1" x14ac:dyDescent="0.25">
      <c r="A130" s="792"/>
      <c r="B130" s="776"/>
      <c r="C130" s="433"/>
      <c r="D130" s="42" t="s">
        <v>88</v>
      </c>
      <c r="E130" s="425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10" ht="19.5" thickBot="1" x14ac:dyDescent="0.25">
      <c r="A131" s="793"/>
      <c r="B131" s="794"/>
      <c r="C131" s="794"/>
      <c r="D131" s="794"/>
      <c r="E131" s="794"/>
      <c r="F131" s="794"/>
      <c r="G131" s="794"/>
      <c r="H131" s="794"/>
      <c r="I131" s="794"/>
    </row>
    <row r="132" spans="1:10" ht="54.75" thickBot="1" x14ac:dyDescent="0.25">
      <c r="A132" s="200" t="s">
        <v>1222</v>
      </c>
      <c r="B132" s="40"/>
      <c r="C132" s="414" t="s">
        <v>1630</v>
      </c>
      <c r="D132" s="130" t="s">
        <v>1543</v>
      </c>
      <c r="E132" s="417" t="s">
        <v>1629</v>
      </c>
      <c r="F132" s="175" t="str">
        <f>'Данные по ТП'!C101</f>
        <v>ТМ-400/10</v>
      </c>
      <c r="G132" s="132" t="s">
        <v>1544</v>
      </c>
      <c r="H132" s="131" t="s">
        <v>5</v>
      </c>
      <c r="I132" s="133">
        <f>'Данные по ТП'!F101</f>
        <v>56617</v>
      </c>
    </row>
    <row r="133" spans="1:10" ht="19.5" thickBot="1" x14ac:dyDescent="0.25">
      <c r="A133" s="728" t="s">
        <v>1223</v>
      </c>
      <c r="B133" s="731" t="s">
        <v>460</v>
      </c>
      <c r="C133" s="428">
        <v>1</v>
      </c>
      <c r="D133" s="182" t="s">
        <v>1416</v>
      </c>
      <c r="E133" s="442"/>
      <c r="F133" s="212"/>
      <c r="G133" s="212"/>
      <c r="H133" s="212"/>
      <c r="I133" s="212"/>
    </row>
    <row r="134" spans="1:10" ht="19.5" thickBot="1" x14ac:dyDescent="0.25">
      <c r="A134" s="791"/>
      <c r="B134" s="775"/>
      <c r="C134" s="428">
        <v>2</v>
      </c>
      <c r="D134" s="182" t="s">
        <v>1417</v>
      </c>
      <c r="E134" s="442"/>
      <c r="F134" s="212">
        <v>38</v>
      </c>
      <c r="G134" s="212">
        <v>33</v>
      </c>
      <c r="H134" s="212">
        <v>16</v>
      </c>
      <c r="I134" s="212">
        <v>22</v>
      </c>
    </row>
    <row r="135" spans="1:10" ht="19.5" thickBot="1" x14ac:dyDescent="0.25">
      <c r="A135" s="791"/>
      <c r="B135" s="775"/>
      <c r="C135" s="428">
        <v>3</v>
      </c>
      <c r="D135" s="182" t="s">
        <v>1418</v>
      </c>
      <c r="E135" s="442"/>
      <c r="F135" s="212">
        <v>45</v>
      </c>
      <c r="G135" s="212">
        <v>49</v>
      </c>
      <c r="H135" s="212">
        <v>21</v>
      </c>
      <c r="I135" s="212">
        <v>32</v>
      </c>
    </row>
    <row r="136" spans="1:10" ht="19.5" thickBot="1" x14ac:dyDescent="0.25">
      <c r="A136" s="791"/>
      <c r="B136" s="775"/>
      <c r="C136" s="428">
        <v>5</v>
      </c>
      <c r="D136" s="182" t="s">
        <v>1419</v>
      </c>
      <c r="E136" s="442"/>
      <c r="F136" s="212"/>
      <c r="G136" s="212"/>
      <c r="H136" s="212"/>
      <c r="I136" s="212"/>
    </row>
    <row r="137" spans="1:10" ht="19.5" thickBot="1" x14ac:dyDescent="0.25">
      <c r="A137" s="791"/>
      <c r="B137" s="775"/>
      <c r="C137" s="428">
        <v>6</v>
      </c>
      <c r="D137" s="182" t="s">
        <v>1420</v>
      </c>
      <c r="E137" s="442"/>
      <c r="F137" s="212">
        <v>56</v>
      </c>
      <c r="G137" s="212">
        <v>37</v>
      </c>
      <c r="H137" s="212">
        <v>96</v>
      </c>
      <c r="I137" s="212">
        <v>39</v>
      </c>
    </row>
    <row r="138" spans="1:10" ht="19.5" thickBot="1" x14ac:dyDescent="0.25">
      <c r="A138" s="791"/>
      <c r="B138" s="775"/>
      <c r="C138" s="428">
        <v>7</v>
      </c>
      <c r="D138" s="182" t="s">
        <v>1421</v>
      </c>
      <c r="E138" s="442"/>
      <c r="F138" s="212">
        <v>80</v>
      </c>
      <c r="G138" s="212">
        <v>53</v>
      </c>
      <c r="H138" s="212">
        <v>56</v>
      </c>
      <c r="I138" s="212">
        <v>11</v>
      </c>
    </row>
    <row r="139" spans="1:10" ht="19.5" thickBot="1" x14ac:dyDescent="0.25">
      <c r="A139" s="791"/>
      <c r="B139" s="775"/>
      <c r="C139" s="428">
        <v>8</v>
      </c>
      <c r="D139" s="182" t="s">
        <v>1422</v>
      </c>
      <c r="E139" s="442"/>
      <c r="F139" s="212">
        <v>62</v>
      </c>
      <c r="G139" s="212">
        <v>50</v>
      </c>
      <c r="H139" s="212">
        <v>80</v>
      </c>
      <c r="I139" s="212">
        <v>11</v>
      </c>
    </row>
    <row r="140" spans="1:10" ht="19.5" thickBot="1" x14ac:dyDescent="0.25">
      <c r="A140" s="791"/>
      <c r="B140" s="775"/>
      <c r="C140" s="428">
        <v>18</v>
      </c>
      <c r="D140" s="182" t="s">
        <v>1423</v>
      </c>
      <c r="E140" s="442"/>
      <c r="F140" s="212">
        <v>103</v>
      </c>
      <c r="G140" s="212">
        <v>120</v>
      </c>
      <c r="H140" s="212">
        <v>100</v>
      </c>
      <c r="I140" s="212">
        <v>29</v>
      </c>
    </row>
    <row r="141" spans="1:10" ht="19.5" thickBot="1" x14ac:dyDescent="0.25">
      <c r="A141" s="791"/>
      <c r="B141" s="775"/>
      <c r="C141" s="428"/>
      <c r="D141" s="182"/>
      <c r="E141" s="442"/>
      <c r="F141" s="387"/>
      <c r="G141" s="387"/>
      <c r="H141" s="387"/>
      <c r="I141" s="387"/>
    </row>
    <row r="142" spans="1:10" ht="21" customHeight="1" thickBot="1" x14ac:dyDescent="0.3">
      <c r="A142" s="791"/>
      <c r="B142" s="775"/>
      <c r="C142" s="433"/>
      <c r="D142" s="204"/>
      <c r="E142" s="466"/>
      <c r="F142" s="205"/>
      <c r="G142" s="204"/>
      <c r="H142" s="204"/>
      <c r="I142" s="204"/>
    </row>
    <row r="143" spans="1:10" ht="19.5" thickBot="1" x14ac:dyDescent="0.25">
      <c r="A143" s="791"/>
      <c r="B143" s="775"/>
      <c r="C143" s="428"/>
      <c r="D143" s="3" t="s">
        <v>1506</v>
      </c>
      <c r="E143" s="420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7"/>
    </row>
    <row r="144" spans="1:10" ht="19.5" thickBot="1" x14ac:dyDescent="0.25">
      <c r="A144" s="791"/>
      <c r="B144" s="775"/>
      <c r="C144" s="428"/>
      <c r="D144" s="3" t="s">
        <v>1507</v>
      </c>
      <c r="E144" s="420"/>
      <c r="F144" s="141">
        <f>(F143*1.73*380*0.9)/1000</f>
        <v>227.19743999999997</v>
      </c>
      <c r="G144" s="141">
        <f>(G143*1.73*380*0.9)/1000</f>
        <v>202.34772000000001</v>
      </c>
      <c r="H144" s="141">
        <f>(H143*1.73*380*0.9)/1000</f>
        <v>218.32254</v>
      </c>
      <c r="I144" s="142"/>
    </row>
    <row r="145" spans="1:10" ht="18.75" thickBot="1" x14ac:dyDescent="0.25">
      <c r="A145" s="791"/>
      <c r="B145" s="775"/>
      <c r="C145" s="428"/>
      <c r="D145" s="3" t="s">
        <v>1508</v>
      </c>
      <c r="E145" s="421"/>
      <c r="F145" s="742">
        <f>(F144+G144+H144)</f>
        <v>647.86770000000001</v>
      </c>
      <c r="G145" s="743"/>
      <c r="H145" s="743"/>
      <c r="I145" s="744"/>
    </row>
    <row r="146" spans="1:10" ht="19.5" thickBot="1" x14ac:dyDescent="0.25">
      <c r="A146" s="791"/>
      <c r="B146" s="775"/>
      <c r="C146" s="431"/>
      <c r="D146" s="784"/>
      <c r="E146" s="834"/>
      <c r="F146" s="834"/>
      <c r="G146" s="834"/>
      <c r="H146" s="834"/>
      <c r="I146" s="835"/>
    </row>
    <row r="147" spans="1:10" ht="54.75" thickBot="1" x14ac:dyDescent="0.25">
      <c r="A147" s="791"/>
      <c r="B147" s="775"/>
      <c r="C147" s="414" t="s">
        <v>1630</v>
      </c>
      <c r="D147" s="130" t="s">
        <v>1519</v>
      </c>
      <c r="E147" s="417" t="s">
        <v>1629</v>
      </c>
      <c r="F147" s="175" t="str">
        <f>'Данные по ТП'!C102</f>
        <v>ТМ-400/10</v>
      </c>
      <c r="G147" s="132" t="s">
        <v>1544</v>
      </c>
      <c r="H147" s="131" t="s">
        <v>5</v>
      </c>
      <c r="I147" s="133">
        <f>'Данные по ТП'!F102</f>
        <v>24509</v>
      </c>
    </row>
    <row r="148" spans="1:10" ht="19.5" thickBot="1" x14ac:dyDescent="0.25">
      <c r="A148" s="791"/>
      <c r="B148" s="775"/>
      <c r="C148" s="428">
        <v>9</v>
      </c>
      <c r="D148" s="182" t="s">
        <v>1424</v>
      </c>
      <c r="E148" s="442"/>
      <c r="F148" s="212"/>
      <c r="G148" s="212"/>
      <c r="H148" s="212"/>
      <c r="I148" s="212"/>
    </row>
    <row r="149" spans="1:10" ht="19.5" thickBot="1" x14ac:dyDescent="0.25">
      <c r="A149" s="791"/>
      <c r="B149" s="775"/>
      <c r="C149" s="428">
        <v>10</v>
      </c>
      <c r="D149" s="182" t="s">
        <v>1425</v>
      </c>
      <c r="E149" s="442"/>
      <c r="F149" s="212">
        <v>69</v>
      </c>
      <c r="G149" s="212">
        <v>67</v>
      </c>
      <c r="H149" s="212">
        <v>43</v>
      </c>
      <c r="I149" s="212">
        <v>13</v>
      </c>
    </row>
    <row r="150" spans="1:10" ht="19.5" thickBot="1" x14ac:dyDescent="0.25">
      <c r="A150" s="791"/>
      <c r="B150" s="775"/>
      <c r="C150" s="428">
        <v>11</v>
      </c>
      <c r="D150" s="182" t="s">
        <v>1426</v>
      </c>
      <c r="E150" s="442"/>
      <c r="F150" s="212">
        <v>17</v>
      </c>
      <c r="G150" s="212">
        <v>41</v>
      </c>
      <c r="H150" s="212">
        <v>39</v>
      </c>
      <c r="I150" s="212">
        <v>26</v>
      </c>
    </row>
    <row r="151" spans="1:10" ht="19.5" thickBot="1" x14ac:dyDescent="0.25">
      <c r="A151" s="791"/>
      <c r="B151" s="775"/>
      <c r="C151" s="428">
        <v>12</v>
      </c>
      <c r="D151" s="182" t="s">
        <v>1427</v>
      </c>
      <c r="E151" s="442"/>
      <c r="F151" s="212">
        <v>0</v>
      </c>
      <c r="G151" s="212">
        <v>0</v>
      </c>
      <c r="H151" s="212">
        <v>0</v>
      </c>
      <c r="I151" s="212">
        <v>2</v>
      </c>
    </row>
    <row r="152" spans="1:10" ht="19.5" thickBot="1" x14ac:dyDescent="0.25">
      <c r="A152" s="791"/>
      <c r="B152" s="775"/>
      <c r="C152" s="428">
        <v>13</v>
      </c>
      <c r="D152" s="182" t="s">
        <v>1428</v>
      </c>
      <c r="E152" s="442"/>
      <c r="F152" s="212">
        <v>5</v>
      </c>
      <c r="G152" s="212">
        <v>0</v>
      </c>
      <c r="H152" s="212">
        <v>1</v>
      </c>
      <c r="I152" s="212">
        <v>5</v>
      </c>
    </row>
    <row r="153" spans="1:10" ht="19.5" thickBot="1" x14ac:dyDescent="0.25">
      <c r="A153" s="791"/>
      <c r="B153" s="775"/>
      <c r="C153" s="428">
        <v>14</v>
      </c>
      <c r="D153" s="182" t="s">
        <v>1429</v>
      </c>
      <c r="E153" s="442"/>
      <c r="F153" s="212">
        <v>54</v>
      </c>
      <c r="G153" s="212">
        <v>27</v>
      </c>
      <c r="H153" s="212">
        <v>28</v>
      </c>
      <c r="I153" s="212">
        <v>37</v>
      </c>
    </row>
    <row r="154" spans="1:10" ht="19.5" thickBot="1" x14ac:dyDescent="0.25">
      <c r="A154" s="791"/>
      <c r="B154" s="775"/>
      <c r="C154" s="428">
        <v>15</v>
      </c>
      <c r="D154" s="182" t="s">
        <v>1430</v>
      </c>
      <c r="E154" s="442"/>
      <c r="F154" s="212">
        <v>110</v>
      </c>
      <c r="G154" s="212">
        <v>58</v>
      </c>
      <c r="H154" s="212">
        <v>59</v>
      </c>
      <c r="I154" s="212">
        <v>36</v>
      </c>
    </row>
    <row r="155" spans="1:10" ht="19.5" thickBot="1" x14ac:dyDescent="0.25">
      <c r="A155" s="791"/>
      <c r="B155" s="775"/>
      <c r="C155" s="428">
        <v>16</v>
      </c>
      <c r="D155" s="182" t="s">
        <v>1431</v>
      </c>
      <c r="E155" s="442"/>
      <c r="F155" s="212">
        <v>0</v>
      </c>
      <c r="G155" s="212">
        <v>0</v>
      </c>
      <c r="H155" s="212">
        <v>0</v>
      </c>
      <c r="I155" s="212">
        <v>0</v>
      </c>
    </row>
    <row r="156" spans="1:10" ht="20.25" customHeight="1" thickBot="1" x14ac:dyDescent="0.3">
      <c r="A156" s="791"/>
      <c r="B156" s="775"/>
      <c r="C156" s="433"/>
      <c r="D156" s="204"/>
      <c r="E156" s="466"/>
      <c r="F156" s="205"/>
      <c r="G156" s="204"/>
      <c r="H156" s="204"/>
      <c r="I156" s="204"/>
    </row>
    <row r="157" spans="1:10" ht="18.75" thickBot="1" x14ac:dyDescent="0.3">
      <c r="A157" s="791"/>
      <c r="B157" s="775"/>
      <c r="C157" s="433"/>
      <c r="D157" s="204"/>
      <c r="E157" s="466"/>
      <c r="F157" s="205"/>
      <c r="G157" s="204"/>
      <c r="H157" s="204"/>
      <c r="I157" s="204"/>
      <c r="J157" s="177"/>
    </row>
    <row r="158" spans="1:10" ht="19.5" thickBot="1" x14ac:dyDescent="0.25">
      <c r="A158" s="791"/>
      <c r="B158" s="775"/>
      <c r="C158" s="428"/>
      <c r="D158" s="3" t="s">
        <v>1505</v>
      </c>
      <c r="E158" s="420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10" ht="19.5" thickBot="1" x14ac:dyDescent="0.25">
      <c r="A159" s="791"/>
      <c r="B159" s="775"/>
      <c r="C159" s="428"/>
      <c r="D159" s="3" t="s">
        <v>1507</v>
      </c>
      <c r="E159" s="420"/>
      <c r="F159" s="141">
        <f>(F158*1.73*380*0.9)/1000</f>
        <v>150.87330000000003</v>
      </c>
      <c r="G159" s="141">
        <f>(G158*1.73*380*0.9)/1000</f>
        <v>114.19038</v>
      </c>
      <c r="H159" s="141">
        <f>(H158*1.73*380*0.9)/1000</f>
        <v>100.58220000000001</v>
      </c>
      <c r="I159" s="142"/>
    </row>
    <row r="160" spans="1:10" ht="18.75" thickBot="1" x14ac:dyDescent="0.25">
      <c r="A160" s="791"/>
      <c r="B160" s="775"/>
      <c r="C160" s="428"/>
      <c r="D160" s="3" t="s">
        <v>1509</v>
      </c>
      <c r="E160" s="421"/>
      <c r="F160" s="742">
        <f>(F159+G159+H159)</f>
        <v>365.64588000000003</v>
      </c>
      <c r="G160" s="743"/>
      <c r="H160" s="743"/>
      <c r="I160" s="744"/>
    </row>
    <row r="161" spans="1:11" ht="19.5" thickBot="1" x14ac:dyDescent="0.25">
      <c r="A161" s="792"/>
      <c r="B161" s="776"/>
      <c r="C161" s="433"/>
      <c r="D161" s="42" t="s">
        <v>88</v>
      </c>
      <c r="E161" s="425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11" ht="19.5" thickBot="1" x14ac:dyDescent="0.25">
      <c r="A162" s="793"/>
      <c r="B162" s="794"/>
      <c r="C162" s="794"/>
      <c r="D162" s="794"/>
      <c r="E162" s="794"/>
      <c r="F162" s="794"/>
      <c r="G162" s="794"/>
      <c r="H162" s="794"/>
      <c r="I162" s="794"/>
    </row>
    <row r="163" spans="1:11" ht="54.75" thickBot="1" x14ac:dyDescent="0.25">
      <c r="A163" s="200" t="s">
        <v>1222</v>
      </c>
      <c r="B163" s="40"/>
      <c r="C163" s="414" t="s">
        <v>1630</v>
      </c>
      <c r="D163" s="130" t="s">
        <v>1543</v>
      </c>
      <c r="E163" s="417" t="s">
        <v>1629</v>
      </c>
      <c r="F163" s="175" t="str">
        <f>'Данные по ТП'!C103</f>
        <v>ТМ-630/10</v>
      </c>
      <c r="G163" s="132" t="s">
        <v>1544</v>
      </c>
      <c r="H163" s="131" t="s">
        <v>5</v>
      </c>
      <c r="I163" s="133">
        <f>'Данные по ТП'!F103</f>
        <v>65906</v>
      </c>
    </row>
    <row r="164" spans="1:11" ht="19.5" thickBot="1" x14ac:dyDescent="0.25">
      <c r="A164" s="728" t="s">
        <v>1223</v>
      </c>
      <c r="B164" s="731" t="s">
        <v>461</v>
      </c>
      <c r="C164" s="428">
        <v>1</v>
      </c>
      <c r="D164" s="182" t="s">
        <v>1432</v>
      </c>
      <c r="E164" s="442"/>
      <c r="F164" s="212">
        <v>22</v>
      </c>
      <c r="G164" s="212">
        <v>49</v>
      </c>
      <c r="H164" s="212">
        <v>32</v>
      </c>
      <c r="I164" s="212">
        <v>3</v>
      </c>
    </row>
    <row r="165" spans="1:11" ht="19.5" thickBot="1" x14ac:dyDescent="0.25">
      <c r="A165" s="791"/>
      <c r="B165" s="775"/>
      <c r="C165" s="428">
        <v>2</v>
      </c>
      <c r="D165" s="182" t="s">
        <v>1433</v>
      </c>
      <c r="E165" s="442"/>
      <c r="F165" s="212">
        <v>30</v>
      </c>
      <c r="G165" s="212">
        <v>42</v>
      </c>
      <c r="H165" s="212">
        <v>67</v>
      </c>
      <c r="I165" s="212">
        <v>13</v>
      </c>
    </row>
    <row r="166" spans="1:11" ht="19.5" thickBot="1" x14ac:dyDescent="0.25">
      <c r="A166" s="791"/>
      <c r="B166" s="775"/>
      <c r="C166" s="428">
        <v>3</v>
      </c>
      <c r="D166" s="182" t="s">
        <v>1434</v>
      </c>
      <c r="E166" s="442"/>
      <c r="F166" s="212"/>
      <c r="G166" s="212"/>
      <c r="H166" s="212"/>
      <c r="I166" s="212"/>
    </row>
    <row r="167" spans="1:11" ht="19.5" thickBot="1" x14ac:dyDescent="0.25">
      <c r="A167" s="791"/>
      <c r="B167" s="775"/>
      <c r="C167" s="428">
        <v>5</v>
      </c>
      <c r="D167" s="182" t="s">
        <v>1435</v>
      </c>
      <c r="E167" s="442"/>
      <c r="F167" s="212">
        <v>41</v>
      </c>
      <c r="G167" s="212">
        <v>25</v>
      </c>
      <c r="H167" s="212">
        <v>21</v>
      </c>
      <c r="I167" s="212">
        <v>18</v>
      </c>
    </row>
    <row r="168" spans="1:11" ht="19.5" thickBot="1" x14ac:dyDescent="0.25">
      <c r="A168" s="791"/>
      <c r="B168" s="775"/>
      <c r="C168" s="428">
        <v>6</v>
      </c>
      <c r="D168" s="182" t="s">
        <v>1436</v>
      </c>
      <c r="E168" s="442"/>
      <c r="F168" s="212">
        <v>49</v>
      </c>
      <c r="G168" s="212">
        <v>72</v>
      </c>
      <c r="H168" s="212">
        <v>53</v>
      </c>
      <c r="I168" s="212">
        <v>15</v>
      </c>
      <c r="J168" s="234"/>
      <c r="K168" s="104"/>
    </row>
    <row r="169" spans="1:11" ht="19.5" thickBot="1" x14ac:dyDescent="0.25">
      <c r="A169" s="791"/>
      <c r="B169" s="775"/>
      <c r="C169" s="428">
        <v>7</v>
      </c>
      <c r="D169" s="182" t="s">
        <v>1437</v>
      </c>
      <c r="E169" s="442"/>
      <c r="F169" s="212">
        <v>6</v>
      </c>
      <c r="G169" s="212">
        <v>3</v>
      </c>
      <c r="H169" s="212">
        <v>3</v>
      </c>
      <c r="I169" s="212">
        <v>1</v>
      </c>
    </row>
    <row r="170" spans="1:11" ht="19.5" thickBot="1" x14ac:dyDescent="0.25">
      <c r="A170" s="791"/>
      <c r="B170" s="775"/>
      <c r="C170" s="428">
        <v>8</v>
      </c>
      <c r="D170" s="182" t="s">
        <v>1438</v>
      </c>
      <c r="E170" s="442"/>
      <c r="F170" s="212">
        <v>0</v>
      </c>
      <c r="G170" s="212">
        <v>0</v>
      </c>
      <c r="H170" s="212">
        <v>0</v>
      </c>
      <c r="I170" s="212">
        <v>0</v>
      </c>
    </row>
    <row r="171" spans="1:11" ht="19.5" thickBot="1" x14ac:dyDescent="0.25">
      <c r="A171" s="791"/>
      <c r="B171" s="775"/>
      <c r="C171" s="428">
        <v>22</v>
      </c>
      <c r="D171" s="182" t="s">
        <v>1439</v>
      </c>
      <c r="E171" s="442"/>
      <c r="F171" s="212">
        <v>24</v>
      </c>
      <c r="G171" s="212">
        <v>27</v>
      </c>
      <c r="H171" s="212">
        <v>25</v>
      </c>
      <c r="I171" s="212">
        <v>8</v>
      </c>
    </row>
    <row r="172" spans="1:11" ht="19.5" thickBot="1" x14ac:dyDescent="0.25">
      <c r="A172" s="791"/>
      <c r="B172" s="775"/>
      <c r="C172" s="428">
        <v>23</v>
      </c>
      <c r="D172" s="182" t="s">
        <v>1440</v>
      </c>
      <c r="E172" s="442"/>
      <c r="F172" s="212">
        <v>0</v>
      </c>
      <c r="G172" s="212">
        <v>0</v>
      </c>
      <c r="H172" s="212">
        <v>0</v>
      </c>
      <c r="I172" s="212">
        <v>0</v>
      </c>
    </row>
    <row r="173" spans="1:11" ht="19.5" thickBot="1" x14ac:dyDescent="0.25">
      <c r="A173" s="791"/>
      <c r="B173" s="775"/>
      <c r="C173" s="428">
        <v>24</v>
      </c>
      <c r="D173" s="182" t="s">
        <v>1441</v>
      </c>
      <c r="E173" s="442"/>
      <c r="F173" s="212">
        <v>40</v>
      </c>
      <c r="G173" s="212">
        <v>45</v>
      </c>
      <c r="H173" s="212">
        <v>46</v>
      </c>
      <c r="I173" s="212">
        <v>8</v>
      </c>
    </row>
    <row r="174" spans="1:11" ht="19.5" thickBot="1" x14ac:dyDescent="0.25">
      <c r="A174" s="791"/>
      <c r="B174" s="775"/>
      <c r="C174" s="428"/>
      <c r="D174" s="182"/>
      <c r="E174" s="442"/>
      <c r="F174" s="387"/>
      <c r="G174" s="387"/>
      <c r="H174" s="387"/>
      <c r="I174" s="387"/>
    </row>
    <row r="175" spans="1:11" ht="20.25" customHeight="1" thickBot="1" x14ac:dyDescent="0.3">
      <c r="A175" s="791"/>
      <c r="B175" s="775"/>
      <c r="C175" s="433"/>
      <c r="D175" s="204"/>
      <c r="E175" s="466"/>
      <c r="F175" s="205"/>
      <c r="G175" s="204"/>
      <c r="H175" s="204"/>
      <c r="I175" s="204"/>
    </row>
    <row r="176" spans="1:11" ht="19.5" thickBot="1" x14ac:dyDescent="0.25">
      <c r="A176" s="791"/>
      <c r="B176" s="775"/>
      <c r="C176" s="428"/>
      <c r="D176" s="3" t="s">
        <v>1506</v>
      </c>
      <c r="E176" s="420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7"/>
    </row>
    <row r="177" spans="1:9" ht="19.5" thickBot="1" x14ac:dyDescent="0.25">
      <c r="A177" s="791"/>
      <c r="B177" s="775"/>
      <c r="C177" s="428"/>
      <c r="D177" s="3" t="s">
        <v>1507</v>
      </c>
      <c r="E177" s="420"/>
      <c r="F177" s="141">
        <f>(F176*1.73*380*0.9)/1000</f>
        <v>125.43192000000001</v>
      </c>
      <c r="G177" s="141">
        <f>(G176*1.73*380*0.9)/1000</f>
        <v>155.60658000000001</v>
      </c>
      <c r="H177" s="141">
        <f>(H176*1.73*380*0.9)/1000</f>
        <v>146.14001999999999</v>
      </c>
      <c r="I177" s="142"/>
    </row>
    <row r="178" spans="1:9" ht="18.75" thickBot="1" x14ac:dyDescent="0.25">
      <c r="A178" s="791"/>
      <c r="B178" s="775"/>
      <c r="C178" s="428"/>
      <c r="D178" s="3" t="s">
        <v>1508</v>
      </c>
      <c r="E178" s="421"/>
      <c r="F178" s="742">
        <f>(F177+G177+H177)</f>
        <v>427.17851999999999</v>
      </c>
      <c r="G178" s="743"/>
      <c r="H178" s="743"/>
      <c r="I178" s="744"/>
    </row>
    <row r="179" spans="1:9" ht="19.5" thickBot="1" x14ac:dyDescent="0.25">
      <c r="A179" s="791"/>
      <c r="B179" s="775"/>
      <c r="C179" s="431"/>
      <c r="D179" s="784"/>
      <c r="E179" s="834"/>
      <c r="F179" s="834"/>
      <c r="G179" s="834"/>
      <c r="H179" s="834"/>
      <c r="I179" s="835"/>
    </row>
    <row r="180" spans="1:9" ht="54.75" thickBot="1" x14ac:dyDescent="0.25">
      <c r="A180" s="791"/>
      <c r="B180" s="775"/>
      <c r="C180" s="414" t="s">
        <v>1630</v>
      </c>
      <c r="D180" s="130" t="s">
        <v>1519</v>
      </c>
      <c r="E180" s="417" t="s">
        <v>1629</v>
      </c>
      <c r="F180" s="175" t="str">
        <f>'Данные по ТП'!C104</f>
        <v>ТМ-630/10</v>
      </c>
      <c r="G180" s="132" t="s">
        <v>1544</v>
      </c>
      <c r="H180" s="131" t="s">
        <v>5</v>
      </c>
      <c r="I180" s="133">
        <f>'Данные по ТП'!F104</f>
        <v>51515</v>
      </c>
    </row>
    <row r="181" spans="1:9" ht="19.5" thickBot="1" x14ac:dyDescent="0.25">
      <c r="A181" s="791"/>
      <c r="B181" s="775"/>
      <c r="C181" s="428">
        <v>9</v>
      </c>
      <c r="D181" s="182" t="s">
        <v>1442</v>
      </c>
      <c r="E181" s="442"/>
      <c r="F181" s="212">
        <v>60</v>
      </c>
      <c r="G181" s="212">
        <v>49</v>
      </c>
      <c r="H181" s="212">
        <v>45</v>
      </c>
      <c r="I181" s="212">
        <v>23</v>
      </c>
    </row>
    <row r="182" spans="1:9" ht="19.5" thickBot="1" x14ac:dyDescent="0.25">
      <c r="A182" s="791"/>
      <c r="B182" s="775"/>
      <c r="C182" s="428">
        <v>1</v>
      </c>
      <c r="D182" s="182" t="s">
        <v>1443</v>
      </c>
      <c r="E182" s="442"/>
      <c r="F182" s="212">
        <v>38</v>
      </c>
      <c r="G182" s="212">
        <v>63</v>
      </c>
      <c r="H182" s="212">
        <v>37</v>
      </c>
      <c r="I182" s="212">
        <v>12</v>
      </c>
    </row>
    <row r="183" spans="1:9" ht="19.5" thickBot="1" x14ac:dyDescent="0.25">
      <c r="A183" s="791"/>
      <c r="B183" s="775"/>
      <c r="C183" s="428">
        <v>11</v>
      </c>
      <c r="D183" s="182" t="s">
        <v>894</v>
      </c>
      <c r="E183" s="442"/>
      <c r="F183" s="212">
        <v>0</v>
      </c>
      <c r="G183" s="212">
        <v>0</v>
      </c>
      <c r="H183" s="212">
        <v>0</v>
      </c>
      <c r="I183" s="212">
        <v>0</v>
      </c>
    </row>
    <row r="184" spans="1:9" ht="19.5" thickBot="1" x14ac:dyDescent="0.25">
      <c r="A184" s="791"/>
      <c r="B184" s="775"/>
      <c r="C184" s="428">
        <v>12</v>
      </c>
      <c r="D184" s="182" t="s">
        <v>1444</v>
      </c>
      <c r="E184" s="442"/>
      <c r="F184" s="212">
        <v>38</v>
      </c>
      <c r="G184" s="212">
        <v>36</v>
      </c>
      <c r="H184" s="212">
        <v>29</v>
      </c>
      <c r="I184" s="212">
        <v>12</v>
      </c>
    </row>
    <row r="185" spans="1:9" ht="19.5" thickBot="1" x14ac:dyDescent="0.25">
      <c r="A185" s="791"/>
      <c r="B185" s="775"/>
      <c r="C185" s="428">
        <v>13</v>
      </c>
      <c r="D185" s="182" t="s">
        <v>1445</v>
      </c>
      <c r="E185" s="442"/>
      <c r="F185" s="212">
        <v>43</v>
      </c>
      <c r="G185" s="212">
        <v>68</v>
      </c>
      <c r="H185" s="212">
        <v>21</v>
      </c>
      <c r="I185" s="212">
        <v>43</v>
      </c>
    </row>
    <row r="186" spans="1:9" ht="19.5" thickBot="1" x14ac:dyDescent="0.25">
      <c r="A186" s="791"/>
      <c r="B186" s="775"/>
      <c r="C186" s="428">
        <v>14</v>
      </c>
      <c r="D186" s="182" t="s">
        <v>1446</v>
      </c>
      <c r="E186" s="442"/>
      <c r="F186" s="212">
        <v>81</v>
      </c>
      <c r="G186" s="212">
        <v>110</v>
      </c>
      <c r="H186" s="212">
        <v>88</v>
      </c>
      <c r="I186" s="212">
        <v>1</v>
      </c>
    </row>
    <row r="187" spans="1:9" ht="19.5" thickBot="1" x14ac:dyDescent="0.25">
      <c r="A187" s="791"/>
      <c r="B187" s="775"/>
      <c r="C187" s="428">
        <v>16</v>
      </c>
      <c r="D187" s="182" t="s">
        <v>1447</v>
      </c>
      <c r="E187" s="442"/>
      <c r="F187" s="212"/>
      <c r="G187" s="212"/>
      <c r="H187" s="212"/>
      <c r="I187" s="212"/>
    </row>
    <row r="188" spans="1:9" ht="19.5" thickBot="1" x14ac:dyDescent="0.25">
      <c r="A188" s="791"/>
      <c r="B188" s="775"/>
      <c r="C188" s="428">
        <v>17</v>
      </c>
      <c r="D188" s="182" t="s">
        <v>1448</v>
      </c>
      <c r="E188" s="442"/>
      <c r="F188" s="212">
        <v>30</v>
      </c>
      <c r="G188" s="212">
        <v>22</v>
      </c>
      <c r="H188" s="212">
        <v>41</v>
      </c>
      <c r="I188" s="212">
        <v>10</v>
      </c>
    </row>
    <row r="189" spans="1:9" ht="19.5" thickBot="1" x14ac:dyDescent="0.25">
      <c r="A189" s="791"/>
      <c r="B189" s="775"/>
      <c r="C189" s="428">
        <v>18</v>
      </c>
      <c r="D189" s="182" t="s">
        <v>1449</v>
      </c>
      <c r="E189" s="442"/>
      <c r="F189" s="212">
        <v>39</v>
      </c>
      <c r="G189" s="212">
        <v>22</v>
      </c>
      <c r="H189" s="212">
        <v>19</v>
      </c>
      <c r="I189" s="212">
        <v>19</v>
      </c>
    </row>
    <row r="190" spans="1:9" ht="19.5" thickBot="1" x14ac:dyDescent="0.25">
      <c r="A190" s="791"/>
      <c r="B190" s="775"/>
      <c r="C190" s="428">
        <v>19</v>
      </c>
      <c r="D190" s="182" t="s">
        <v>1450</v>
      </c>
      <c r="E190" s="442"/>
      <c r="F190" s="212">
        <v>41</v>
      </c>
      <c r="G190" s="212">
        <v>22</v>
      </c>
      <c r="H190" s="212">
        <v>28</v>
      </c>
      <c r="I190" s="212">
        <v>9</v>
      </c>
    </row>
    <row r="191" spans="1:9" ht="19.5" thickBot="1" x14ac:dyDescent="0.25">
      <c r="A191" s="791"/>
      <c r="B191" s="775"/>
      <c r="C191" s="428">
        <v>20</v>
      </c>
      <c r="D191" s="182" t="s">
        <v>1451</v>
      </c>
      <c r="E191" s="442"/>
      <c r="F191" s="212">
        <v>41</v>
      </c>
      <c r="G191" s="212">
        <v>29</v>
      </c>
      <c r="H191" s="212">
        <v>55</v>
      </c>
      <c r="I191" s="212">
        <v>22</v>
      </c>
    </row>
    <row r="192" spans="1:9" ht="21" customHeight="1" thickBot="1" x14ac:dyDescent="0.3">
      <c r="A192" s="791"/>
      <c r="B192" s="775"/>
      <c r="C192" s="433"/>
      <c r="D192" s="204"/>
      <c r="E192" s="466"/>
      <c r="F192" s="205"/>
      <c r="G192" s="204"/>
      <c r="H192" s="204"/>
      <c r="I192" s="204"/>
    </row>
    <row r="193" spans="1:10" ht="18.75" thickBot="1" x14ac:dyDescent="0.3">
      <c r="A193" s="791"/>
      <c r="B193" s="775"/>
      <c r="C193" s="433"/>
      <c r="D193" s="204"/>
      <c r="E193" s="466"/>
      <c r="F193" s="205"/>
      <c r="G193" s="204"/>
      <c r="H193" s="204"/>
      <c r="I193" s="204"/>
      <c r="J193" s="177"/>
    </row>
    <row r="194" spans="1:10" ht="19.5" thickBot="1" x14ac:dyDescent="0.25">
      <c r="A194" s="791"/>
      <c r="B194" s="775"/>
      <c r="C194" s="428"/>
      <c r="D194" s="3" t="s">
        <v>1505</v>
      </c>
      <c r="E194" s="420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10" ht="19.5" thickBot="1" x14ac:dyDescent="0.25">
      <c r="A195" s="791"/>
      <c r="B195" s="775"/>
      <c r="C195" s="428"/>
      <c r="D195" s="3" t="s">
        <v>1507</v>
      </c>
      <c r="E195" s="420"/>
      <c r="F195" s="141">
        <f>(F194*1.73*380*0.9)/1000</f>
        <v>243.17225999999999</v>
      </c>
      <c r="G195" s="141">
        <f>(G194*1.73*380*0.9)/1000</f>
        <v>249.08886000000001</v>
      </c>
      <c r="H195" s="141">
        <f>(H194*1.73*380*0.9)/1000</f>
        <v>214.77258</v>
      </c>
      <c r="I195" s="142"/>
    </row>
    <row r="196" spans="1:10" ht="18.75" thickBot="1" x14ac:dyDescent="0.25">
      <c r="A196" s="791"/>
      <c r="B196" s="775"/>
      <c r="C196" s="428"/>
      <c r="D196" s="3" t="s">
        <v>1509</v>
      </c>
      <c r="E196" s="421"/>
      <c r="F196" s="742">
        <f>(F195+G195+H195)</f>
        <v>707.03369999999995</v>
      </c>
      <c r="G196" s="743"/>
      <c r="H196" s="743"/>
      <c r="I196" s="744"/>
    </row>
    <row r="197" spans="1:10" ht="19.5" thickBot="1" x14ac:dyDescent="0.25">
      <c r="A197" s="792"/>
      <c r="B197" s="776"/>
      <c r="C197" s="433"/>
      <c r="D197" s="42" t="s">
        <v>88</v>
      </c>
      <c r="E197" s="425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10" ht="30" customHeight="1" thickBot="1" x14ac:dyDescent="0.25">
      <c r="A198" s="800"/>
      <c r="B198" s="794"/>
      <c r="C198" s="794"/>
      <c r="D198" s="794"/>
      <c r="E198" s="794"/>
      <c r="F198" s="794"/>
      <c r="G198" s="794"/>
      <c r="H198" s="794"/>
      <c r="I198" s="794"/>
    </row>
    <row r="199" spans="1:10" ht="54.75" thickBot="1" x14ac:dyDescent="0.25">
      <c r="A199" s="200" t="s">
        <v>1222</v>
      </c>
      <c r="B199" s="40"/>
      <c r="C199" s="414" t="s">
        <v>1630</v>
      </c>
      <c r="D199" s="130" t="s">
        <v>1543</v>
      </c>
      <c r="E199" s="417" t="s">
        <v>1629</v>
      </c>
      <c r="F199" s="175" t="str">
        <f>'Данные по ТП'!C105</f>
        <v>ТМГ-160/10</v>
      </c>
      <c r="G199" s="132" t="s">
        <v>1544</v>
      </c>
      <c r="H199" s="131" t="s">
        <v>5</v>
      </c>
      <c r="I199" s="133">
        <f>'Данные по ТП'!F105</f>
        <v>1271771</v>
      </c>
    </row>
    <row r="200" spans="1:10" ht="19.5" thickBot="1" x14ac:dyDescent="0.25">
      <c r="A200" s="728" t="s">
        <v>1223</v>
      </c>
      <c r="B200" s="731" t="s">
        <v>463</v>
      </c>
      <c r="C200" s="428">
        <v>5</v>
      </c>
      <c r="D200" s="182" t="s">
        <v>1452</v>
      </c>
      <c r="E200" s="442"/>
      <c r="F200" s="212"/>
      <c r="G200" s="212"/>
      <c r="H200" s="212"/>
      <c r="I200" s="212"/>
    </row>
    <row r="201" spans="1:10" ht="19.5" thickBot="1" x14ac:dyDescent="0.25">
      <c r="A201" s="791"/>
      <c r="B201" s="775"/>
      <c r="C201" s="428">
        <v>6</v>
      </c>
      <c r="D201" s="182" t="s">
        <v>1453</v>
      </c>
      <c r="E201" s="442"/>
      <c r="F201" s="212"/>
      <c r="G201" s="212"/>
      <c r="H201" s="212"/>
      <c r="I201" s="212"/>
    </row>
    <row r="202" spans="1:10" ht="19.5" thickBot="1" x14ac:dyDescent="0.25">
      <c r="A202" s="791"/>
      <c r="B202" s="775"/>
      <c r="C202" s="428" t="s">
        <v>454</v>
      </c>
      <c r="D202" s="217" t="s">
        <v>454</v>
      </c>
      <c r="E202" s="467"/>
      <c r="F202" s="212"/>
      <c r="G202" s="212"/>
      <c r="H202" s="212"/>
      <c r="I202" s="212"/>
    </row>
    <row r="203" spans="1:10" ht="19.5" thickBot="1" x14ac:dyDescent="0.25">
      <c r="A203" s="791"/>
      <c r="B203" s="775"/>
      <c r="C203" s="428">
        <v>9</v>
      </c>
      <c r="D203" s="182" t="s">
        <v>1454</v>
      </c>
      <c r="E203" s="442"/>
      <c r="F203" s="212"/>
      <c r="G203" s="212"/>
      <c r="H203" s="212"/>
      <c r="I203" s="212"/>
    </row>
    <row r="204" spans="1:10" ht="19.5" thickBot="1" x14ac:dyDescent="0.25">
      <c r="A204" s="791"/>
      <c r="B204" s="775"/>
      <c r="C204" s="428">
        <v>10</v>
      </c>
      <c r="D204" s="182" t="s">
        <v>1455</v>
      </c>
      <c r="E204" s="442"/>
      <c r="F204" s="212"/>
      <c r="G204" s="212"/>
      <c r="H204" s="212"/>
      <c r="I204" s="212"/>
    </row>
    <row r="205" spans="1:10" ht="19.5" thickBot="1" x14ac:dyDescent="0.25">
      <c r="A205" s="791"/>
      <c r="B205" s="775"/>
      <c r="C205" s="428">
        <v>11</v>
      </c>
      <c r="D205" s="182" t="s">
        <v>1456</v>
      </c>
      <c r="E205" s="442"/>
      <c r="F205" s="197">
        <v>27</v>
      </c>
      <c r="G205" s="212"/>
      <c r="H205" s="212"/>
      <c r="I205" s="212">
        <v>15</v>
      </c>
    </row>
    <row r="206" spans="1:10" ht="19.5" thickBot="1" x14ac:dyDescent="0.25">
      <c r="A206" s="791"/>
      <c r="B206" s="775"/>
      <c r="C206" s="428">
        <v>12</v>
      </c>
      <c r="D206" s="182" t="s">
        <v>1457</v>
      </c>
      <c r="E206" s="442"/>
      <c r="F206" s="212">
        <v>1</v>
      </c>
      <c r="G206" s="212">
        <v>1</v>
      </c>
      <c r="H206" s="212">
        <v>0</v>
      </c>
      <c r="I206" s="212">
        <v>1</v>
      </c>
    </row>
    <row r="207" spans="1:10" ht="19.5" thickBot="1" x14ac:dyDescent="0.25">
      <c r="A207" s="791"/>
      <c r="B207" s="775"/>
      <c r="C207" s="428"/>
      <c r="D207" s="182"/>
      <c r="E207" s="442"/>
      <c r="F207" s="387"/>
      <c r="G207" s="387"/>
      <c r="H207" s="387"/>
      <c r="I207" s="387"/>
    </row>
    <row r="208" spans="1:10" ht="19.5" thickBot="1" x14ac:dyDescent="0.25">
      <c r="A208" s="791"/>
      <c r="B208" s="775"/>
      <c r="C208" s="428"/>
      <c r="D208" s="182"/>
      <c r="E208" s="442"/>
      <c r="F208" s="387"/>
      <c r="G208" s="387"/>
      <c r="H208" s="387"/>
      <c r="I208" s="387"/>
    </row>
    <row r="209" spans="1:11" ht="19.5" thickBot="1" x14ac:dyDescent="0.25">
      <c r="A209" s="791"/>
      <c r="B209" s="775"/>
      <c r="C209" s="428"/>
      <c r="D209" s="3" t="s">
        <v>1533</v>
      </c>
      <c r="E209" s="420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1" ht="19.5" thickBot="1" x14ac:dyDescent="0.25">
      <c r="A210" s="791"/>
      <c r="B210" s="775"/>
      <c r="C210" s="428"/>
      <c r="D210" s="3" t="s">
        <v>1507</v>
      </c>
      <c r="E210" s="420"/>
      <c r="F210" s="141">
        <f>(F209*1.73*380*0.9)/1000</f>
        <v>16.566479999999999</v>
      </c>
      <c r="G210" s="141">
        <f>(G209*1.73*380*0.9)/1000</f>
        <v>0.59165999999999996</v>
      </c>
      <c r="H210" s="141">
        <f>(H209*1.73*380*0.9)/1000</f>
        <v>0</v>
      </c>
      <c r="I210" s="142"/>
      <c r="J210" s="177"/>
    </row>
    <row r="211" spans="1:11" ht="18.75" thickBot="1" x14ac:dyDescent="0.25">
      <c r="A211" s="792"/>
      <c r="B211" s="776"/>
      <c r="C211" s="432"/>
      <c r="D211" s="3" t="s">
        <v>1509</v>
      </c>
      <c r="E211" s="421"/>
      <c r="F211" s="742">
        <f>(F210+G210+H210)</f>
        <v>17.15814</v>
      </c>
      <c r="G211" s="743"/>
      <c r="H211" s="743"/>
      <c r="I211" s="744"/>
    </row>
    <row r="212" spans="1:11" ht="33.75" customHeight="1" thickBot="1" x14ac:dyDescent="0.25">
      <c r="A212" s="800"/>
      <c r="B212" s="800"/>
      <c r="C212" s="800"/>
      <c r="D212" s="800"/>
      <c r="E212" s="800"/>
      <c r="F212" s="800"/>
      <c r="G212" s="800"/>
      <c r="H212" s="800"/>
      <c r="I212" s="800"/>
    </row>
    <row r="213" spans="1:11" ht="54.75" thickBot="1" x14ac:dyDescent="0.25">
      <c r="A213" s="203">
        <v>41957</v>
      </c>
      <c r="B213" s="57"/>
      <c r="C213" s="414" t="s">
        <v>1630</v>
      </c>
      <c r="D213" s="130" t="s">
        <v>1543</v>
      </c>
      <c r="E213" s="417" t="s">
        <v>1629</v>
      </c>
      <c r="F213" s="175" t="str">
        <f>'Данные по ТП'!C108</f>
        <v>ТМ-250/10</v>
      </c>
      <c r="G213" s="132" t="s">
        <v>1544</v>
      </c>
      <c r="H213" s="131" t="s">
        <v>5</v>
      </c>
      <c r="I213" s="133">
        <f>'Данные по ТП'!F108</f>
        <v>760216</v>
      </c>
    </row>
    <row r="214" spans="1:11" ht="19.5" customHeight="1" thickBot="1" x14ac:dyDescent="0.25">
      <c r="A214" s="836" t="s">
        <v>1195</v>
      </c>
      <c r="B214" s="731" t="s">
        <v>462</v>
      </c>
      <c r="C214" s="428">
        <v>1</v>
      </c>
      <c r="D214" s="182" t="s">
        <v>1458</v>
      </c>
      <c r="E214" s="442"/>
      <c r="F214" s="212">
        <v>8</v>
      </c>
      <c r="G214" s="212">
        <v>10</v>
      </c>
      <c r="H214" s="212">
        <v>3</v>
      </c>
      <c r="I214" s="212">
        <v>3</v>
      </c>
    </row>
    <row r="215" spans="1:11" ht="19.5" thickBot="1" x14ac:dyDescent="0.25">
      <c r="A215" s="837"/>
      <c r="B215" s="732"/>
      <c r="C215" s="428">
        <v>2</v>
      </c>
      <c r="D215" s="182" t="s">
        <v>1459</v>
      </c>
      <c r="E215" s="442"/>
      <c r="F215" s="212">
        <v>19</v>
      </c>
      <c r="G215" s="212">
        <v>6</v>
      </c>
      <c r="H215" s="212">
        <v>7</v>
      </c>
      <c r="I215" s="212">
        <v>3</v>
      </c>
    </row>
    <row r="216" spans="1:11" ht="19.5" thickBot="1" x14ac:dyDescent="0.25">
      <c r="A216" s="837"/>
      <c r="B216" s="732"/>
      <c r="C216" s="428">
        <v>3</v>
      </c>
      <c r="D216" s="182" t="s">
        <v>1460</v>
      </c>
      <c r="E216" s="442"/>
      <c r="F216" s="212">
        <v>0</v>
      </c>
      <c r="G216" s="212">
        <v>5</v>
      </c>
      <c r="H216" s="212">
        <v>0</v>
      </c>
      <c r="I216" s="212">
        <v>5</v>
      </c>
    </row>
    <row r="217" spans="1:11" ht="19.5" thickBot="1" x14ac:dyDescent="0.25">
      <c r="A217" s="837"/>
      <c r="B217" s="732"/>
      <c r="C217" s="428">
        <v>4</v>
      </c>
      <c r="D217" s="182" t="s">
        <v>1461</v>
      </c>
      <c r="E217" s="442"/>
      <c r="F217" s="212">
        <v>0</v>
      </c>
      <c r="G217" s="212">
        <v>0</v>
      </c>
      <c r="H217" s="212">
        <v>0</v>
      </c>
      <c r="I217" s="212">
        <v>0</v>
      </c>
    </row>
    <row r="218" spans="1:11" ht="19.5" thickBot="1" x14ac:dyDescent="0.25">
      <c r="A218" s="837"/>
      <c r="B218" s="732"/>
      <c r="C218" s="428">
        <v>5</v>
      </c>
      <c r="D218" s="182" t="s">
        <v>1462</v>
      </c>
      <c r="E218" s="442"/>
      <c r="F218" s="212">
        <v>7</v>
      </c>
      <c r="G218" s="212">
        <v>0</v>
      </c>
      <c r="H218" s="212">
        <v>0</v>
      </c>
      <c r="I218" s="212">
        <v>7</v>
      </c>
      <c r="J218" s="234"/>
      <c r="K218" s="104"/>
    </row>
    <row r="219" spans="1:11" ht="19.5" thickBot="1" x14ac:dyDescent="0.25">
      <c r="A219" s="837"/>
      <c r="B219" s="732"/>
      <c r="C219" s="428">
        <v>6</v>
      </c>
      <c r="D219" s="182" t="s">
        <v>1463</v>
      </c>
      <c r="E219" s="442"/>
      <c r="F219" s="212"/>
      <c r="G219" s="212"/>
      <c r="H219" s="212"/>
      <c r="I219" s="212"/>
    </row>
    <row r="220" spans="1:11" ht="19.5" thickBot="1" x14ac:dyDescent="0.25">
      <c r="A220" s="837"/>
      <c r="B220" s="732"/>
      <c r="C220" s="428">
        <v>7</v>
      </c>
      <c r="D220" s="182" t="s">
        <v>1464</v>
      </c>
      <c r="E220" s="442"/>
      <c r="F220" s="212">
        <v>0</v>
      </c>
      <c r="G220" s="212">
        <v>8</v>
      </c>
      <c r="H220" s="212">
        <v>7</v>
      </c>
      <c r="I220" s="212">
        <v>8</v>
      </c>
    </row>
    <row r="221" spans="1:11" ht="19.5" thickBot="1" x14ac:dyDescent="0.25">
      <c r="A221" s="837"/>
      <c r="B221" s="732"/>
      <c r="C221" s="428">
        <v>8</v>
      </c>
      <c r="D221" s="182" t="s">
        <v>1465</v>
      </c>
      <c r="E221" s="442"/>
      <c r="F221" s="212"/>
      <c r="G221" s="212"/>
      <c r="H221" s="212"/>
      <c r="I221" s="212"/>
    </row>
    <row r="222" spans="1:11" ht="19.5" thickBot="1" x14ac:dyDescent="0.25">
      <c r="A222" s="837"/>
      <c r="B222" s="732"/>
      <c r="C222" s="428"/>
      <c r="D222" s="182"/>
      <c r="E222" s="442"/>
      <c r="F222" s="387"/>
      <c r="G222" s="387"/>
      <c r="H222" s="387"/>
      <c r="I222" s="387"/>
    </row>
    <row r="223" spans="1:11" ht="19.5" thickBot="1" x14ac:dyDescent="0.25">
      <c r="A223" s="837"/>
      <c r="B223" s="732"/>
      <c r="C223" s="428"/>
      <c r="D223" s="182"/>
      <c r="E223" s="442"/>
      <c r="F223" s="387"/>
      <c r="G223" s="387"/>
      <c r="H223" s="387"/>
      <c r="I223" s="387"/>
    </row>
    <row r="224" spans="1:11" ht="19.5" thickBot="1" x14ac:dyDescent="0.25">
      <c r="A224" s="837"/>
      <c r="B224" s="732"/>
      <c r="C224" s="428"/>
      <c r="D224" s="3" t="s">
        <v>1506</v>
      </c>
      <c r="E224" s="420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 x14ac:dyDescent="0.25">
      <c r="A225" s="837"/>
      <c r="B225" s="732"/>
      <c r="C225" s="428"/>
      <c r="D225" s="3" t="s">
        <v>1507</v>
      </c>
      <c r="E225" s="420"/>
      <c r="F225" s="141">
        <f>(F224*1.73*380*0.9)/1000</f>
        <v>20.116439999999997</v>
      </c>
      <c r="G225" s="141">
        <f>(G224*1.73*380*0.9)/1000</f>
        <v>17.158140000000003</v>
      </c>
      <c r="H225" s="141">
        <f>(H224*1.73*380*0.9)/1000</f>
        <v>10.058219999999999</v>
      </c>
      <c r="I225" s="142"/>
      <c r="J225" s="177"/>
    </row>
    <row r="226" spans="1:10" ht="18.75" thickBot="1" x14ac:dyDescent="0.25">
      <c r="A226" s="837"/>
      <c r="B226" s="732"/>
      <c r="C226" s="428"/>
      <c r="D226" s="3" t="s">
        <v>1508</v>
      </c>
      <c r="E226" s="421"/>
      <c r="F226" s="742">
        <f>(F225+G225+H225)</f>
        <v>47.332799999999999</v>
      </c>
      <c r="G226" s="743"/>
      <c r="H226" s="743"/>
      <c r="I226" s="744"/>
      <c r="J226" s="177"/>
    </row>
    <row r="227" spans="1:10" ht="19.5" thickBot="1" x14ac:dyDescent="0.25">
      <c r="A227" s="837"/>
      <c r="B227" s="732"/>
      <c r="C227" s="431"/>
      <c r="D227" s="765"/>
      <c r="E227" s="766"/>
      <c r="F227" s="766"/>
      <c r="G227" s="766"/>
      <c r="H227" s="766"/>
      <c r="I227" s="779"/>
      <c r="J227" s="177"/>
    </row>
    <row r="228" spans="1:10" ht="54.75" thickBot="1" x14ac:dyDescent="0.25">
      <c r="A228" s="837"/>
      <c r="B228" s="732"/>
      <c r="C228" s="414" t="s">
        <v>1630</v>
      </c>
      <c r="D228" s="228" t="s">
        <v>1519</v>
      </c>
      <c r="E228" s="417" t="s">
        <v>1629</v>
      </c>
      <c r="F228" s="175" t="str">
        <f>'Данные по ТП'!C109</f>
        <v>ТМ-250/10</v>
      </c>
      <c r="G228" s="132" t="s">
        <v>1544</v>
      </c>
      <c r="H228" s="131" t="s">
        <v>5</v>
      </c>
      <c r="I228" s="133">
        <f>'Данные по ТП'!F109</f>
        <v>1462</v>
      </c>
    </row>
    <row r="229" spans="1:10" ht="19.5" thickBot="1" x14ac:dyDescent="0.25">
      <c r="A229" s="837"/>
      <c r="B229" s="732"/>
      <c r="C229" s="428">
        <v>9</v>
      </c>
      <c r="D229" s="182" t="s">
        <v>1466</v>
      </c>
      <c r="E229" s="442"/>
      <c r="F229" s="212">
        <v>3</v>
      </c>
      <c r="G229" s="212">
        <v>2</v>
      </c>
      <c r="H229" s="212">
        <v>4</v>
      </c>
      <c r="I229" s="212">
        <v>5</v>
      </c>
    </row>
    <row r="230" spans="1:10" ht="19.5" thickBot="1" x14ac:dyDescent="0.25">
      <c r="A230" s="837"/>
      <c r="B230" s="732"/>
      <c r="C230" s="428">
        <v>10</v>
      </c>
      <c r="D230" s="182" t="s">
        <v>1467</v>
      </c>
      <c r="E230" s="442"/>
      <c r="F230" s="212">
        <v>0</v>
      </c>
      <c r="G230" s="212">
        <v>0</v>
      </c>
      <c r="H230" s="212">
        <v>0</v>
      </c>
      <c r="I230" s="212">
        <v>0</v>
      </c>
    </row>
    <row r="231" spans="1:10" ht="19.5" thickBot="1" x14ac:dyDescent="0.25">
      <c r="A231" s="837"/>
      <c r="B231" s="732"/>
      <c r="C231" s="428">
        <v>11</v>
      </c>
      <c r="D231" s="182" t="s">
        <v>1468</v>
      </c>
      <c r="E231" s="442"/>
      <c r="F231" s="212">
        <v>26</v>
      </c>
      <c r="G231" s="212">
        <v>20</v>
      </c>
      <c r="H231" s="212">
        <v>21</v>
      </c>
      <c r="I231" s="212">
        <v>4</v>
      </c>
    </row>
    <row r="232" spans="1:10" ht="37.5" customHeight="1" thickBot="1" x14ac:dyDescent="0.25">
      <c r="A232" s="837"/>
      <c r="B232" s="732"/>
      <c r="C232" s="428">
        <v>12</v>
      </c>
      <c r="D232" s="182" t="s">
        <v>1469</v>
      </c>
      <c r="E232" s="442"/>
      <c r="F232" s="212">
        <v>2</v>
      </c>
      <c r="G232" s="212">
        <v>15</v>
      </c>
      <c r="H232" s="212">
        <v>9</v>
      </c>
      <c r="I232" s="212">
        <v>2</v>
      </c>
    </row>
    <row r="233" spans="1:10" ht="19.5" thickBot="1" x14ac:dyDescent="0.25">
      <c r="A233" s="837"/>
      <c r="B233" s="732"/>
      <c r="C233" s="428">
        <v>14</v>
      </c>
      <c r="D233" s="182" t="s">
        <v>1470</v>
      </c>
      <c r="E233" s="442"/>
      <c r="F233" s="212">
        <v>7</v>
      </c>
      <c r="G233" s="212">
        <v>4</v>
      </c>
      <c r="H233" s="212">
        <v>3</v>
      </c>
      <c r="I233" s="212">
        <v>3</v>
      </c>
    </row>
    <row r="234" spans="1:10" ht="19.5" thickBot="1" x14ac:dyDescent="0.25">
      <c r="A234" s="837"/>
      <c r="B234" s="732"/>
      <c r="C234" s="428">
        <v>16</v>
      </c>
      <c r="D234" s="182" t="s">
        <v>1471</v>
      </c>
      <c r="E234" s="442"/>
      <c r="F234" s="212">
        <v>0</v>
      </c>
      <c r="G234" s="212">
        <v>0</v>
      </c>
      <c r="H234" s="212">
        <v>0</v>
      </c>
      <c r="I234" s="212">
        <v>0</v>
      </c>
    </row>
    <row r="235" spans="1:10" ht="19.5" thickBot="1" x14ac:dyDescent="0.25">
      <c r="A235" s="837"/>
      <c r="B235" s="732"/>
      <c r="C235" s="428"/>
      <c r="D235" s="182"/>
      <c r="E235" s="442"/>
      <c r="F235" s="387"/>
      <c r="G235" s="387"/>
      <c r="H235" s="387"/>
      <c r="I235" s="387"/>
    </row>
    <row r="236" spans="1:10" ht="19.5" thickBot="1" x14ac:dyDescent="0.25">
      <c r="A236" s="837"/>
      <c r="B236" s="732"/>
      <c r="C236" s="428"/>
      <c r="D236" s="182"/>
      <c r="E236" s="442"/>
      <c r="F236" s="387"/>
      <c r="G236" s="387"/>
      <c r="H236" s="387"/>
      <c r="I236" s="387"/>
    </row>
    <row r="237" spans="1:10" ht="17.25" customHeight="1" thickBot="1" x14ac:dyDescent="0.3">
      <c r="A237" s="837"/>
      <c r="B237" s="732"/>
      <c r="C237" s="433"/>
      <c r="D237" s="204"/>
      <c r="E237" s="466"/>
      <c r="F237" s="205"/>
      <c r="G237" s="204"/>
      <c r="H237" s="204"/>
      <c r="I237" s="204"/>
    </row>
    <row r="238" spans="1:10" ht="19.5" thickBot="1" x14ac:dyDescent="0.25">
      <c r="A238" s="837"/>
      <c r="B238" s="732"/>
      <c r="C238" s="428"/>
      <c r="D238" s="3" t="s">
        <v>1505</v>
      </c>
      <c r="E238" s="420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7"/>
    </row>
    <row r="239" spans="1:10" ht="19.5" thickBot="1" x14ac:dyDescent="0.25">
      <c r="A239" s="837"/>
      <c r="B239" s="732"/>
      <c r="C239" s="428"/>
      <c r="D239" s="3" t="s">
        <v>1507</v>
      </c>
      <c r="E239" s="420"/>
      <c r="F239" s="141">
        <f>(F238*1.73*380*0.9)/1000</f>
        <v>22.483079999999998</v>
      </c>
      <c r="G239" s="141">
        <f>(G238*1.73*380*0.9)/1000</f>
        <v>24.258059999999997</v>
      </c>
      <c r="H239" s="141">
        <f>(H238*1.73*380*0.9)/1000</f>
        <v>21.891420000000004</v>
      </c>
      <c r="I239" s="142"/>
    </row>
    <row r="240" spans="1:10" ht="18.75" thickBot="1" x14ac:dyDescent="0.25">
      <c r="A240" s="837"/>
      <c r="B240" s="732"/>
      <c r="C240" s="428"/>
      <c r="D240" s="3" t="s">
        <v>1509</v>
      </c>
      <c r="E240" s="421"/>
      <c r="F240" s="742">
        <f>(F239+G239+H239)</f>
        <v>68.632559999999998</v>
      </c>
      <c r="G240" s="743"/>
      <c r="H240" s="743"/>
      <c r="I240" s="744"/>
    </row>
    <row r="241" spans="1:9" ht="19.5" thickBot="1" x14ac:dyDescent="0.25">
      <c r="A241" s="838"/>
      <c r="B241" s="733"/>
      <c r="C241" s="432"/>
      <c r="D241" s="13" t="s">
        <v>88</v>
      </c>
      <c r="E241" s="434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9" s="103" customFormat="1" x14ac:dyDescent="0.25">
      <c r="A242" s="238"/>
      <c r="C242" s="440"/>
      <c r="E242" s="440"/>
      <c r="F242" s="181"/>
    </row>
    <row r="243" spans="1:9" s="103" customFormat="1" x14ac:dyDescent="0.25">
      <c r="A243" s="238"/>
      <c r="C243" s="440"/>
      <c r="E243" s="440"/>
      <c r="F243" s="181"/>
    </row>
    <row r="244" spans="1:9" s="103" customFormat="1" x14ac:dyDescent="0.25">
      <c r="A244" s="238"/>
      <c r="C244" s="440"/>
      <c r="E244" s="440"/>
      <c r="F244" s="181"/>
    </row>
    <row r="245" spans="1:9" s="103" customFormat="1" x14ac:dyDescent="0.25">
      <c r="A245" s="238"/>
      <c r="C245" s="440"/>
      <c r="E245" s="440"/>
      <c r="F245" s="181"/>
    </row>
    <row r="246" spans="1:9" s="103" customFormat="1" x14ac:dyDescent="0.25">
      <c r="A246" s="238"/>
      <c r="C246" s="440"/>
      <c r="E246" s="440"/>
      <c r="F246" s="181"/>
    </row>
    <row r="247" spans="1:9" s="103" customFormat="1" x14ac:dyDescent="0.25">
      <c r="A247" s="238"/>
      <c r="C247" s="440"/>
      <c r="E247" s="440"/>
      <c r="F247" s="181"/>
    </row>
    <row r="248" spans="1:9" s="103" customFormat="1" x14ac:dyDescent="0.25">
      <c r="A248" s="238"/>
      <c r="C248" s="440"/>
      <c r="E248" s="440"/>
      <c r="F248" s="181"/>
    </row>
    <row r="249" spans="1:9" s="103" customFormat="1" x14ac:dyDescent="0.25">
      <c r="A249" s="238"/>
      <c r="C249" s="440"/>
      <c r="E249" s="440"/>
      <c r="F249" s="181"/>
    </row>
    <row r="250" spans="1:9" s="103" customFormat="1" x14ac:dyDescent="0.25">
      <c r="A250" s="238"/>
      <c r="C250" s="440"/>
      <c r="E250" s="440"/>
      <c r="F250" s="181"/>
    </row>
    <row r="251" spans="1:9" s="103" customFormat="1" x14ac:dyDescent="0.25">
      <c r="A251" s="238"/>
      <c r="C251" s="440"/>
      <c r="E251" s="440"/>
      <c r="F251" s="181"/>
    </row>
    <row r="252" spans="1:9" s="103" customFormat="1" x14ac:dyDescent="0.25">
      <c r="A252" s="238"/>
      <c r="C252" s="440"/>
      <c r="E252" s="440"/>
      <c r="F252" s="181"/>
    </row>
    <row r="253" spans="1:9" s="103" customFormat="1" x14ac:dyDescent="0.25">
      <c r="A253" s="238"/>
      <c r="C253" s="440"/>
      <c r="E253" s="440"/>
      <c r="F253" s="181"/>
    </row>
    <row r="254" spans="1:9" s="103" customFormat="1" x14ac:dyDescent="0.25">
      <c r="A254" s="238"/>
      <c r="C254" s="440"/>
      <c r="E254" s="440"/>
      <c r="F254" s="181"/>
    </row>
    <row r="255" spans="1:9" s="103" customFormat="1" x14ac:dyDescent="0.25">
      <c r="A255" s="238"/>
      <c r="C255" s="440"/>
      <c r="E255" s="440"/>
      <c r="F255" s="181"/>
    </row>
    <row r="256" spans="1:9" s="103" customFormat="1" x14ac:dyDescent="0.25">
      <c r="A256" s="238"/>
      <c r="C256" s="440"/>
      <c r="E256" s="440"/>
      <c r="F256" s="181"/>
    </row>
    <row r="257" spans="1:6" s="103" customFormat="1" x14ac:dyDescent="0.25">
      <c r="A257" s="238"/>
      <c r="C257" s="440"/>
      <c r="E257" s="440"/>
      <c r="F257" s="181"/>
    </row>
    <row r="258" spans="1:6" s="103" customFormat="1" x14ac:dyDescent="0.25">
      <c r="A258" s="238"/>
      <c r="C258" s="440"/>
      <c r="E258" s="440"/>
      <c r="F258" s="181"/>
    </row>
    <row r="259" spans="1:6" s="103" customFormat="1" x14ac:dyDescent="0.25">
      <c r="A259" s="238"/>
      <c r="C259" s="440"/>
      <c r="E259" s="440"/>
      <c r="F259" s="181"/>
    </row>
    <row r="260" spans="1:6" s="103" customFormat="1" x14ac:dyDescent="0.25">
      <c r="A260" s="238"/>
      <c r="C260" s="440"/>
      <c r="E260" s="440"/>
      <c r="F260" s="181"/>
    </row>
    <row r="261" spans="1:6" s="103" customFormat="1" x14ac:dyDescent="0.25">
      <c r="A261" s="238"/>
      <c r="C261" s="440"/>
      <c r="E261" s="440"/>
      <c r="F261" s="181"/>
    </row>
    <row r="262" spans="1:6" s="103" customFormat="1" x14ac:dyDescent="0.25">
      <c r="A262" s="238"/>
      <c r="C262" s="440"/>
      <c r="E262" s="440"/>
      <c r="F262" s="181"/>
    </row>
    <row r="263" spans="1:6" s="103" customFormat="1" x14ac:dyDescent="0.25">
      <c r="A263" s="238"/>
      <c r="C263" s="440"/>
      <c r="E263" s="440"/>
      <c r="F263" s="181"/>
    </row>
    <row r="264" spans="1:6" s="103" customFormat="1" x14ac:dyDescent="0.25">
      <c r="A264" s="238"/>
      <c r="C264" s="440"/>
      <c r="E264" s="440"/>
      <c r="F264" s="181"/>
    </row>
    <row r="265" spans="1:6" s="103" customFormat="1" x14ac:dyDescent="0.25">
      <c r="A265" s="238"/>
      <c r="C265" s="440"/>
      <c r="E265" s="440"/>
      <c r="F265" s="181"/>
    </row>
    <row r="266" spans="1:6" s="103" customFormat="1" x14ac:dyDescent="0.25">
      <c r="A266" s="238"/>
      <c r="C266" s="440"/>
      <c r="E266" s="440"/>
      <c r="F266" s="181"/>
    </row>
    <row r="267" spans="1:6" s="103" customFormat="1" x14ac:dyDescent="0.25">
      <c r="A267" s="238"/>
      <c r="C267" s="440"/>
      <c r="E267" s="440"/>
      <c r="F267" s="181"/>
    </row>
    <row r="268" spans="1:6" s="103" customFormat="1" x14ac:dyDescent="0.25">
      <c r="A268" s="238"/>
      <c r="C268" s="440"/>
      <c r="E268" s="440"/>
      <c r="F268" s="181"/>
    </row>
    <row r="269" spans="1:6" s="103" customFormat="1" x14ac:dyDescent="0.25">
      <c r="A269" s="238"/>
      <c r="C269" s="440"/>
      <c r="E269" s="440"/>
      <c r="F269" s="181"/>
    </row>
    <row r="270" spans="1:6" s="103" customFormat="1" x14ac:dyDescent="0.25">
      <c r="A270" s="238"/>
      <c r="C270" s="440"/>
      <c r="E270" s="440"/>
      <c r="F270" s="181"/>
    </row>
    <row r="271" spans="1:6" s="103" customFormat="1" x14ac:dyDescent="0.25">
      <c r="A271" s="238"/>
      <c r="C271" s="440"/>
      <c r="E271" s="440"/>
      <c r="F271" s="181"/>
    </row>
    <row r="272" spans="1:6" s="103" customFormat="1" x14ac:dyDescent="0.25">
      <c r="A272" s="238"/>
      <c r="C272" s="440"/>
      <c r="E272" s="440"/>
      <c r="F272" s="181"/>
    </row>
    <row r="273" spans="1:6" s="103" customFormat="1" x14ac:dyDescent="0.25">
      <c r="A273" s="238"/>
      <c r="C273" s="440"/>
      <c r="E273" s="440"/>
      <c r="F273" s="181"/>
    </row>
    <row r="274" spans="1:6" s="103" customFormat="1" x14ac:dyDescent="0.25">
      <c r="A274" s="238"/>
      <c r="C274" s="440"/>
      <c r="E274" s="440"/>
      <c r="F274" s="181"/>
    </row>
    <row r="275" spans="1:6" s="103" customFormat="1" x14ac:dyDescent="0.25">
      <c r="A275" s="238"/>
      <c r="C275" s="440"/>
      <c r="E275" s="440"/>
      <c r="F275" s="181"/>
    </row>
    <row r="276" spans="1:6" s="103" customFormat="1" x14ac:dyDescent="0.25">
      <c r="A276" s="238"/>
      <c r="C276" s="440"/>
      <c r="E276" s="440"/>
      <c r="F276" s="181"/>
    </row>
    <row r="277" spans="1:6" s="103" customFormat="1" x14ac:dyDescent="0.25">
      <c r="A277" s="238"/>
      <c r="C277" s="440"/>
      <c r="E277" s="440"/>
      <c r="F277" s="181"/>
    </row>
    <row r="278" spans="1:6" s="103" customFormat="1" x14ac:dyDescent="0.25">
      <c r="A278" s="238"/>
      <c r="C278" s="440"/>
      <c r="E278" s="440"/>
      <c r="F278" s="181"/>
    </row>
    <row r="279" spans="1:6" s="103" customFormat="1" x14ac:dyDescent="0.25">
      <c r="A279" s="238"/>
      <c r="C279" s="440"/>
      <c r="E279" s="440"/>
      <c r="F279" s="181"/>
    </row>
    <row r="280" spans="1:6" s="103" customFormat="1" x14ac:dyDescent="0.25">
      <c r="A280" s="238"/>
      <c r="C280" s="440"/>
      <c r="E280" s="440"/>
      <c r="F280" s="181"/>
    </row>
    <row r="281" spans="1:6" s="103" customFormat="1" x14ac:dyDescent="0.25">
      <c r="A281" s="238"/>
      <c r="C281" s="440"/>
      <c r="E281" s="440"/>
      <c r="F281" s="181"/>
    </row>
    <row r="282" spans="1:6" s="103" customFormat="1" x14ac:dyDescent="0.25">
      <c r="A282" s="238"/>
      <c r="C282" s="440"/>
      <c r="E282" s="440"/>
      <c r="F282" s="181"/>
    </row>
    <row r="283" spans="1:6" s="103" customFormat="1" x14ac:dyDescent="0.25">
      <c r="A283" s="238"/>
      <c r="C283" s="440"/>
      <c r="E283" s="440"/>
      <c r="F283" s="181"/>
    </row>
    <row r="284" spans="1:6" s="103" customFormat="1" x14ac:dyDescent="0.25">
      <c r="A284" s="238"/>
      <c r="C284" s="440"/>
      <c r="E284" s="440"/>
      <c r="F284" s="181"/>
    </row>
    <row r="285" spans="1:6" s="103" customFormat="1" x14ac:dyDescent="0.25">
      <c r="A285" s="238"/>
      <c r="C285" s="440"/>
      <c r="E285" s="440"/>
      <c r="F285" s="181"/>
    </row>
    <row r="286" spans="1:6" s="103" customFormat="1" x14ac:dyDescent="0.25">
      <c r="A286" s="238"/>
      <c r="C286" s="440"/>
      <c r="E286" s="440"/>
      <c r="F286" s="181"/>
    </row>
    <row r="287" spans="1:6" s="103" customFormat="1" x14ac:dyDescent="0.25">
      <c r="A287" s="238"/>
      <c r="C287" s="440"/>
      <c r="E287" s="440"/>
      <c r="F287" s="181"/>
    </row>
    <row r="288" spans="1:6" s="103" customFormat="1" x14ac:dyDescent="0.25">
      <c r="A288" s="238"/>
      <c r="C288" s="440"/>
      <c r="E288" s="440"/>
      <c r="F288" s="181"/>
    </row>
    <row r="289" spans="1:6" s="103" customFormat="1" x14ac:dyDescent="0.25">
      <c r="A289" s="238"/>
      <c r="C289" s="440"/>
      <c r="E289" s="440"/>
      <c r="F289" s="181"/>
    </row>
    <row r="290" spans="1:6" s="103" customFormat="1" x14ac:dyDescent="0.25">
      <c r="A290" s="238"/>
      <c r="C290" s="440"/>
      <c r="E290" s="440"/>
      <c r="F290" s="181"/>
    </row>
    <row r="291" spans="1:6" s="103" customFormat="1" x14ac:dyDescent="0.25">
      <c r="A291" s="238"/>
      <c r="C291" s="440"/>
      <c r="E291" s="440"/>
      <c r="F291" s="181"/>
    </row>
    <row r="292" spans="1:6" s="103" customFormat="1" x14ac:dyDescent="0.25">
      <c r="A292" s="238"/>
      <c r="C292" s="440"/>
      <c r="E292" s="440"/>
      <c r="F292" s="181"/>
    </row>
    <row r="293" spans="1:6" s="103" customFormat="1" x14ac:dyDescent="0.25">
      <c r="A293" s="238"/>
      <c r="C293" s="440"/>
      <c r="E293" s="440"/>
      <c r="F293" s="181"/>
    </row>
    <row r="294" spans="1:6" s="103" customFormat="1" x14ac:dyDescent="0.25">
      <c r="A294" s="238"/>
      <c r="C294" s="440"/>
      <c r="E294" s="440"/>
      <c r="F294" s="181"/>
    </row>
    <row r="295" spans="1:6" s="103" customFormat="1" x14ac:dyDescent="0.25">
      <c r="A295" s="238"/>
      <c r="C295" s="440"/>
      <c r="E295" s="440"/>
      <c r="F295" s="181"/>
    </row>
    <row r="296" spans="1:6" s="103" customFormat="1" x14ac:dyDescent="0.25">
      <c r="A296" s="238"/>
      <c r="C296" s="440"/>
      <c r="E296" s="440"/>
      <c r="F296" s="181"/>
    </row>
    <row r="297" spans="1:6" s="103" customFormat="1" x14ac:dyDescent="0.25">
      <c r="A297" s="238"/>
      <c r="C297" s="440"/>
      <c r="E297" s="440"/>
      <c r="F297" s="181"/>
    </row>
    <row r="298" spans="1:6" s="103" customFormat="1" x14ac:dyDescent="0.25">
      <c r="A298" s="238"/>
      <c r="C298" s="440"/>
      <c r="E298" s="440"/>
      <c r="F298" s="181"/>
    </row>
    <row r="299" spans="1:6" s="103" customFormat="1" x14ac:dyDescent="0.25">
      <c r="A299" s="238"/>
      <c r="C299" s="440"/>
      <c r="E299" s="440"/>
      <c r="F299" s="181"/>
    </row>
    <row r="300" spans="1:6" s="103" customFormat="1" x14ac:dyDescent="0.25">
      <c r="A300" s="238"/>
      <c r="C300" s="440"/>
      <c r="E300" s="440"/>
      <c r="F300" s="181"/>
    </row>
    <row r="301" spans="1:6" s="103" customFormat="1" x14ac:dyDescent="0.25">
      <c r="A301" s="238"/>
      <c r="C301" s="440"/>
      <c r="E301" s="440"/>
      <c r="F301" s="181"/>
    </row>
    <row r="302" spans="1:6" s="103" customFormat="1" x14ac:dyDescent="0.25">
      <c r="A302" s="238"/>
      <c r="C302" s="440"/>
      <c r="E302" s="440"/>
      <c r="F302" s="181"/>
    </row>
    <row r="303" spans="1:6" s="103" customFormat="1" x14ac:dyDescent="0.25">
      <c r="A303" s="238"/>
      <c r="C303" s="440"/>
      <c r="E303" s="440"/>
      <c r="F303" s="181"/>
    </row>
    <row r="304" spans="1:6" s="103" customFormat="1" x14ac:dyDescent="0.25">
      <c r="A304" s="238"/>
      <c r="C304" s="440"/>
      <c r="E304" s="440"/>
      <c r="F304" s="181"/>
    </row>
    <row r="305" spans="1:6" s="103" customFormat="1" x14ac:dyDescent="0.25">
      <c r="A305" s="238"/>
      <c r="C305" s="440"/>
      <c r="E305" s="440"/>
      <c r="F305" s="181"/>
    </row>
    <row r="306" spans="1:6" s="103" customFormat="1" x14ac:dyDescent="0.25">
      <c r="A306" s="238"/>
      <c r="C306" s="440"/>
      <c r="E306" s="440"/>
      <c r="F306" s="181"/>
    </row>
    <row r="307" spans="1:6" s="103" customFormat="1" x14ac:dyDescent="0.25">
      <c r="A307" s="238"/>
      <c r="C307" s="440"/>
      <c r="E307" s="440"/>
      <c r="F307" s="181"/>
    </row>
    <row r="308" spans="1:6" s="103" customFormat="1" x14ac:dyDescent="0.25">
      <c r="A308" s="238"/>
      <c r="C308" s="440"/>
      <c r="E308" s="440"/>
      <c r="F308" s="181"/>
    </row>
    <row r="309" spans="1:6" s="103" customFormat="1" x14ac:dyDescent="0.25">
      <c r="A309" s="238"/>
      <c r="C309" s="440"/>
      <c r="E309" s="440"/>
      <c r="F309" s="181"/>
    </row>
    <row r="310" spans="1:6" s="103" customFormat="1" x14ac:dyDescent="0.25">
      <c r="A310" s="238"/>
      <c r="C310" s="440"/>
      <c r="E310" s="440"/>
      <c r="F310" s="181"/>
    </row>
    <row r="311" spans="1:6" s="103" customFormat="1" x14ac:dyDescent="0.25">
      <c r="A311" s="238"/>
      <c r="C311" s="440"/>
      <c r="E311" s="440"/>
      <c r="F311" s="181"/>
    </row>
    <row r="312" spans="1:6" s="103" customFormat="1" x14ac:dyDescent="0.25">
      <c r="A312" s="238"/>
      <c r="C312" s="440"/>
      <c r="E312" s="440"/>
      <c r="F312" s="181"/>
    </row>
    <row r="313" spans="1:6" s="103" customFormat="1" x14ac:dyDescent="0.25">
      <c r="A313" s="238"/>
      <c r="C313" s="440"/>
      <c r="E313" s="440"/>
      <c r="F313" s="181"/>
    </row>
    <row r="314" spans="1:6" s="103" customFormat="1" x14ac:dyDescent="0.25">
      <c r="A314" s="238"/>
      <c r="C314" s="440"/>
      <c r="E314" s="440"/>
      <c r="F314" s="181"/>
    </row>
    <row r="315" spans="1:6" s="103" customFormat="1" x14ac:dyDescent="0.25">
      <c r="A315" s="238"/>
      <c r="C315" s="440"/>
      <c r="E315" s="440"/>
      <c r="F315" s="181"/>
    </row>
    <row r="316" spans="1:6" s="103" customFormat="1" x14ac:dyDescent="0.25">
      <c r="A316" s="238"/>
      <c r="C316" s="440"/>
      <c r="E316" s="440"/>
      <c r="F316" s="181"/>
    </row>
    <row r="317" spans="1:6" s="103" customFormat="1" x14ac:dyDescent="0.25">
      <c r="A317" s="238"/>
      <c r="C317" s="440"/>
      <c r="E317" s="440"/>
      <c r="F317" s="181"/>
    </row>
    <row r="318" spans="1:6" s="103" customFormat="1" x14ac:dyDescent="0.25">
      <c r="A318" s="238"/>
      <c r="C318" s="440"/>
      <c r="E318" s="440"/>
      <c r="F318" s="181"/>
    </row>
    <row r="319" spans="1:6" s="103" customFormat="1" x14ac:dyDescent="0.25">
      <c r="A319" s="238"/>
      <c r="C319" s="440"/>
      <c r="E319" s="440"/>
      <c r="F319" s="181"/>
    </row>
    <row r="320" spans="1:6" s="103" customFormat="1" x14ac:dyDescent="0.25">
      <c r="A320" s="238"/>
      <c r="C320" s="440"/>
      <c r="E320" s="440"/>
      <c r="F320" s="181"/>
    </row>
    <row r="321" spans="1:6" s="103" customFormat="1" x14ac:dyDescent="0.25">
      <c r="A321" s="238"/>
      <c r="C321" s="440"/>
      <c r="E321" s="440"/>
      <c r="F321" s="181"/>
    </row>
    <row r="322" spans="1:6" s="103" customFormat="1" x14ac:dyDescent="0.25">
      <c r="A322" s="238"/>
      <c r="C322" s="440"/>
      <c r="E322" s="440"/>
      <c r="F322" s="181"/>
    </row>
    <row r="323" spans="1:6" s="103" customFormat="1" x14ac:dyDescent="0.25">
      <c r="A323" s="238"/>
      <c r="C323" s="440"/>
      <c r="E323" s="440"/>
      <c r="F323" s="181"/>
    </row>
    <row r="324" spans="1:6" s="103" customFormat="1" x14ac:dyDescent="0.25">
      <c r="A324" s="238"/>
      <c r="C324" s="440"/>
      <c r="E324" s="440"/>
      <c r="F324" s="181"/>
    </row>
    <row r="325" spans="1:6" s="103" customFormat="1" x14ac:dyDescent="0.25">
      <c r="A325" s="238"/>
      <c r="C325" s="440"/>
      <c r="E325" s="440"/>
      <c r="F325" s="181"/>
    </row>
    <row r="326" spans="1:6" s="103" customFormat="1" x14ac:dyDescent="0.25">
      <c r="A326" s="238"/>
      <c r="C326" s="440"/>
      <c r="E326" s="440"/>
      <c r="F326" s="181"/>
    </row>
    <row r="327" spans="1:6" s="103" customFormat="1" x14ac:dyDescent="0.25">
      <c r="A327" s="238"/>
      <c r="C327" s="440"/>
      <c r="E327" s="440"/>
      <c r="F327" s="181"/>
    </row>
    <row r="328" spans="1:6" s="103" customFormat="1" x14ac:dyDescent="0.25">
      <c r="A328" s="238"/>
      <c r="C328" s="440"/>
      <c r="E328" s="440"/>
      <c r="F328" s="181"/>
    </row>
    <row r="329" spans="1:6" s="103" customFormat="1" x14ac:dyDescent="0.25">
      <c r="A329" s="238"/>
      <c r="C329" s="440"/>
      <c r="E329" s="440"/>
      <c r="F329" s="181"/>
    </row>
    <row r="330" spans="1:6" s="103" customFormat="1" x14ac:dyDescent="0.25">
      <c r="A330" s="238"/>
      <c r="C330" s="440"/>
      <c r="E330" s="440"/>
      <c r="F330" s="181"/>
    </row>
    <row r="331" spans="1:6" s="103" customFormat="1" x14ac:dyDescent="0.25">
      <c r="A331" s="238"/>
      <c r="C331" s="440"/>
      <c r="E331" s="440"/>
      <c r="F331" s="181"/>
    </row>
    <row r="332" spans="1:6" s="103" customFormat="1" x14ac:dyDescent="0.25">
      <c r="A332" s="238"/>
      <c r="C332" s="440"/>
      <c r="E332" s="440"/>
      <c r="F332" s="181"/>
    </row>
    <row r="333" spans="1:6" s="103" customFormat="1" x14ac:dyDescent="0.25">
      <c r="A333" s="238"/>
      <c r="C333" s="440"/>
      <c r="E333" s="440"/>
      <c r="F333" s="181"/>
    </row>
    <row r="334" spans="1:6" s="103" customFormat="1" x14ac:dyDescent="0.25">
      <c r="A334" s="238"/>
      <c r="C334" s="440"/>
      <c r="E334" s="440"/>
      <c r="F334" s="181"/>
    </row>
    <row r="335" spans="1:6" s="103" customFormat="1" x14ac:dyDescent="0.25">
      <c r="A335" s="238"/>
      <c r="C335" s="440"/>
      <c r="E335" s="440"/>
      <c r="F335" s="181"/>
    </row>
    <row r="336" spans="1:6" s="103" customFormat="1" x14ac:dyDescent="0.25">
      <c r="A336" s="238"/>
      <c r="C336" s="440"/>
      <c r="E336" s="440"/>
      <c r="F336" s="181"/>
    </row>
    <row r="337" spans="1:6" s="103" customFormat="1" x14ac:dyDescent="0.25">
      <c r="A337" s="238"/>
      <c r="C337" s="440"/>
      <c r="E337" s="440"/>
      <c r="F337" s="181"/>
    </row>
    <row r="338" spans="1:6" s="103" customFormat="1" x14ac:dyDescent="0.25">
      <c r="A338" s="238"/>
      <c r="C338" s="440"/>
      <c r="E338" s="440"/>
      <c r="F338" s="181"/>
    </row>
    <row r="339" spans="1:6" s="103" customFormat="1" x14ac:dyDescent="0.25">
      <c r="A339" s="238"/>
      <c r="C339" s="440"/>
      <c r="E339" s="440"/>
      <c r="F339" s="181"/>
    </row>
    <row r="340" spans="1:6" s="103" customFormat="1" x14ac:dyDescent="0.25">
      <c r="A340" s="238"/>
      <c r="C340" s="440"/>
      <c r="E340" s="440"/>
      <c r="F340" s="181"/>
    </row>
    <row r="341" spans="1:6" s="103" customFormat="1" x14ac:dyDescent="0.25">
      <c r="A341" s="238"/>
      <c r="C341" s="440"/>
      <c r="E341" s="440"/>
      <c r="F341" s="181"/>
    </row>
    <row r="342" spans="1:6" s="103" customFormat="1" x14ac:dyDescent="0.25">
      <c r="A342" s="238"/>
      <c r="C342" s="440"/>
      <c r="E342" s="440"/>
      <c r="F342" s="181"/>
    </row>
    <row r="343" spans="1:6" s="103" customFormat="1" x14ac:dyDescent="0.25">
      <c r="A343" s="238"/>
      <c r="C343" s="440"/>
      <c r="E343" s="440"/>
      <c r="F343" s="181"/>
    </row>
    <row r="344" spans="1:6" s="103" customFormat="1" x14ac:dyDescent="0.25">
      <c r="A344" s="238"/>
      <c r="C344" s="440"/>
      <c r="E344" s="440"/>
      <c r="F344" s="181"/>
    </row>
    <row r="345" spans="1:6" s="103" customFormat="1" x14ac:dyDescent="0.25">
      <c r="A345" s="238"/>
      <c r="C345" s="440"/>
      <c r="E345" s="440"/>
      <c r="F345" s="181"/>
    </row>
    <row r="346" spans="1:6" s="103" customFormat="1" x14ac:dyDescent="0.25">
      <c r="A346" s="238"/>
      <c r="C346" s="440"/>
      <c r="E346" s="440"/>
      <c r="F346" s="181"/>
    </row>
    <row r="347" spans="1:6" s="103" customFormat="1" x14ac:dyDescent="0.25">
      <c r="A347" s="238"/>
      <c r="C347" s="440"/>
      <c r="E347" s="440"/>
      <c r="F347" s="181"/>
    </row>
    <row r="348" spans="1:6" s="103" customFormat="1" x14ac:dyDescent="0.25">
      <c r="A348" s="238"/>
      <c r="C348" s="440"/>
      <c r="E348" s="440"/>
      <c r="F348" s="181"/>
    </row>
    <row r="349" spans="1:6" s="103" customFormat="1" x14ac:dyDescent="0.25">
      <c r="A349" s="238"/>
      <c r="C349" s="440"/>
      <c r="E349" s="440"/>
      <c r="F349" s="181"/>
    </row>
    <row r="350" spans="1:6" s="103" customFormat="1" x14ac:dyDescent="0.25">
      <c r="A350" s="238"/>
      <c r="C350" s="440"/>
      <c r="E350" s="440"/>
      <c r="F350" s="181"/>
    </row>
    <row r="351" spans="1:6" s="103" customFormat="1" x14ac:dyDescent="0.25">
      <c r="A351" s="238"/>
      <c r="C351" s="440"/>
      <c r="E351" s="440"/>
      <c r="F351" s="181"/>
    </row>
    <row r="352" spans="1:6" s="103" customFormat="1" x14ac:dyDescent="0.25">
      <c r="A352" s="238"/>
      <c r="C352" s="440"/>
      <c r="E352" s="440"/>
      <c r="F352" s="181"/>
    </row>
    <row r="353" spans="1:6" s="103" customFormat="1" x14ac:dyDescent="0.25">
      <c r="A353" s="238"/>
      <c r="C353" s="440"/>
      <c r="E353" s="440"/>
      <c r="F353" s="181"/>
    </row>
    <row r="354" spans="1:6" s="103" customFormat="1" x14ac:dyDescent="0.25">
      <c r="A354" s="238"/>
      <c r="C354" s="440"/>
      <c r="E354" s="440"/>
      <c r="F354" s="181"/>
    </row>
    <row r="355" spans="1:6" s="103" customFormat="1" x14ac:dyDescent="0.25">
      <c r="A355" s="238"/>
      <c r="C355" s="440"/>
      <c r="E355" s="440"/>
      <c r="F355" s="181"/>
    </row>
    <row r="356" spans="1:6" s="103" customFormat="1" x14ac:dyDescent="0.25">
      <c r="A356" s="238"/>
      <c r="C356" s="440"/>
      <c r="E356" s="440"/>
      <c r="F356" s="181"/>
    </row>
    <row r="357" spans="1:6" s="103" customFormat="1" x14ac:dyDescent="0.25">
      <c r="A357" s="238"/>
      <c r="C357" s="440"/>
      <c r="E357" s="440"/>
      <c r="F357" s="181"/>
    </row>
    <row r="358" spans="1:6" s="103" customFormat="1" x14ac:dyDescent="0.25">
      <c r="A358" s="238"/>
      <c r="C358" s="440"/>
      <c r="E358" s="440"/>
      <c r="F358" s="181"/>
    </row>
    <row r="359" spans="1:6" s="103" customFormat="1" x14ac:dyDescent="0.25">
      <c r="A359" s="238"/>
      <c r="C359" s="440"/>
      <c r="E359" s="440"/>
      <c r="F359" s="181"/>
    </row>
    <row r="360" spans="1:6" s="103" customFormat="1" x14ac:dyDescent="0.25">
      <c r="A360" s="238"/>
      <c r="C360" s="440"/>
      <c r="E360" s="440"/>
      <c r="F360" s="181"/>
    </row>
    <row r="361" spans="1:6" s="103" customFormat="1" x14ac:dyDescent="0.25">
      <c r="A361" s="238"/>
      <c r="C361" s="440"/>
      <c r="E361" s="440"/>
      <c r="F361" s="181"/>
    </row>
    <row r="362" spans="1:6" s="103" customFormat="1" x14ac:dyDescent="0.25">
      <c r="A362" s="238"/>
      <c r="C362" s="440"/>
      <c r="E362" s="440"/>
      <c r="F362" s="181"/>
    </row>
    <row r="363" spans="1:6" s="103" customFormat="1" x14ac:dyDescent="0.25">
      <c r="A363" s="238"/>
      <c r="C363" s="440"/>
      <c r="E363" s="440"/>
      <c r="F363" s="181"/>
    </row>
    <row r="364" spans="1:6" s="103" customFormat="1" x14ac:dyDescent="0.25">
      <c r="A364" s="238"/>
      <c r="C364" s="440"/>
      <c r="E364" s="440"/>
      <c r="F364" s="181"/>
    </row>
    <row r="365" spans="1:6" s="103" customFormat="1" x14ac:dyDescent="0.25">
      <c r="A365" s="238"/>
      <c r="C365" s="440"/>
      <c r="E365" s="440"/>
      <c r="F365" s="181"/>
    </row>
    <row r="366" spans="1:6" s="103" customFormat="1" x14ac:dyDescent="0.25">
      <c r="A366" s="238"/>
      <c r="C366" s="440"/>
      <c r="E366" s="440"/>
      <c r="F366" s="181"/>
    </row>
    <row r="367" spans="1:6" s="103" customFormat="1" x14ac:dyDescent="0.25">
      <c r="A367" s="238"/>
      <c r="C367" s="440"/>
      <c r="E367" s="440"/>
      <c r="F367" s="181"/>
    </row>
    <row r="368" spans="1:6" s="103" customFormat="1" x14ac:dyDescent="0.25">
      <c r="A368" s="238"/>
      <c r="C368" s="440"/>
      <c r="E368" s="440"/>
      <c r="F368" s="181"/>
    </row>
    <row r="369" spans="1:6" s="103" customFormat="1" x14ac:dyDescent="0.25">
      <c r="A369" s="238"/>
      <c r="C369" s="440"/>
      <c r="E369" s="440"/>
      <c r="F369" s="181"/>
    </row>
    <row r="370" spans="1:6" s="103" customFormat="1" x14ac:dyDescent="0.25">
      <c r="A370" s="238"/>
      <c r="C370" s="440"/>
      <c r="E370" s="440"/>
      <c r="F370" s="181"/>
    </row>
    <row r="371" spans="1:6" s="103" customFormat="1" x14ac:dyDescent="0.25">
      <c r="A371" s="238"/>
      <c r="C371" s="440"/>
      <c r="E371" s="440"/>
      <c r="F371" s="181"/>
    </row>
    <row r="372" spans="1:6" s="103" customFormat="1" x14ac:dyDescent="0.25">
      <c r="A372" s="238"/>
      <c r="C372" s="440"/>
      <c r="E372" s="440"/>
      <c r="F372" s="181"/>
    </row>
    <row r="373" spans="1:6" s="103" customFormat="1" x14ac:dyDescent="0.25">
      <c r="A373" s="238"/>
      <c r="C373" s="440"/>
      <c r="E373" s="440"/>
      <c r="F373" s="181"/>
    </row>
    <row r="374" spans="1:6" s="103" customFormat="1" x14ac:dyDescent="0.25">
      <c r="A374" s="238"/>
      <c r="C374" s="440"/>
      <c r="E374" s="440"/>
      <c r="F374" s="181"/>
    </row>
    <row r="375" spans="1:6" s="103" customFormat="1" x14ac:dyDescent="0.25">
      <c r="A375" s="238"/>
      <c r="C375" s="440"/>
      <c r="E375" s="440"/>
      <c r="F375" s="181"/>
    </row>
    <row r="376" spans="1:6" s="103" customFormat="1" x14ac:dyDescent="0.25">
      <c r="A376" s="238"/>
      <c r="C376" s="440"/>
      <c r="E376" s="440"/>
      <c r="F376" s="181"/>
    </row>
    <row r="377" spans="1:6" s="103" customFormat="1" x14ac:dyDescent="0.25">
      <c r="A377" s="238"/>
      <c r="C377" s="440"/>
      <c r="E377" s="440"/>
      <c r="F377" s="181"/>
    </row>
    <row r="378" spans="1:6" s="103" customFormat="1" x14ac:dyDescent="0.25">
      <c r="A378" s="238"/>
      <c r="C378" s="440"/>
      <c r="E378" s="440"/>
      <c r="F378" s="181"/>
    </row>
    <row r="379" spans="1:6" s="103" customFormat="1" x14ac:dyDescent="0.25">
      <c r="A379" s="238"/>
      <c r="C379" s="440"/>
      <c r="E379" s="440"/>
      <c r="F379" s="181"/>
    </row>
    <row r="380" spans="1:6" s="103" customFormat="1" x14ac:dyDescent="0.25">
      <c r="A380" s="238"/>
      <c r="C380" s="440"/>
      <c r="E380" s="440"/>
      <c r="F380" s="181"/>
    </row>
    <row r="381" spans="1:6" s="103" customFormat="1" x14ac:dyDescent="0.25">
      <c r="A381" s="238"/>
      <c r="C381" s="440"/>
      <c r="E381" s="440"/>
      <c r="F381" s="181"/>
    </row>
    <row r="382" spans="1:6" s="103" customFormat="1" x14ac:dyDescent="0.25">
      <c r="A382" s="238"/>
      <c r="C382" s="440"/>
      <c r="E382" s="440"/>
      <c r="F382" s="181"/>
    </row>
    <row r="383" spans="1:6" s="103" customFormat="1" x14ac:dyDescent="0.25">
      <c r="A383" s="238"/>
      <c r="C383" s="440"/>
      <c r="E383" s="440"/>
      <c r="F383" s="181"/>
    </row>
    <row r="384" spans="1:6" s="103" customFormat="1" x14ac:dyDescent="0.25">
      <c r="A384" s="238"/>
      <c r="C384" s="440"/>
      <c r="E384" s="440"/>
      <c r="F384" s="181"/>
    </row>
    <row r="385" spans="1:6" s="103" customFormat="1" x14ac:dyDescent="0.25">
      <c r="A385" s="238"/>
      <c r="C385" s="440"/>
      <c r="E385" s="440"/>
      <c r="F385" s="181"/>
    </row>
    <row r="386" spans="1:6" s="103" customFormat="1" x14ac:dyDescent="0.25">
      <c r="A386" s="238"/>
      <c r="C386" s="440"/>
      <c r="E386" s="440"/>
      <c r="F386" s="181"/>
    </row>
    <row r="387" spans="1:6" s="103" customFormat="1" x14ac:dyDescent="0.25">
      <c r="A387" s="238"/>
      <c r="C387" s="440"/>
      <c r="E387" s="440"/>
      <c r="F387" s="181"/>
    </row>
    <row r="388" spans="1:6" s="103" customFormat="1" x14ac:dyDescent="0.25">
      <c r="A388" s="238"/>
      <c r="C388" s="440"/>
      <c r="E388" s="440"/>
      <c r="F388" s="181"/>
    </row>
    <row r="389" spans="1:6" s="103" customFormat="1" x14ac:dyDescent="0.25">
      <c r="A389" s="238"/>
      <c r="C389" s="440"/>
      <c r="E389" s="440"/>
      <c r="F389" s="181"/>
    </row>
    <row r="390" spans="1:6" s="103" customFormat="1" x14ac:dyDescent="0.25">
      <c r="A390" s="238"/>
      <c r="C390" s="440"/>
      <c r="E390" s="440"/>
      <c r="F390" s="181"/>
    </row>
    <row r="391" spans="1:6" s="103" customFormat="1" x14ac:dyDescent="0.25">
      <c r="A391" s="238"/>
      <c r="C391" s="440"/>
      <c r="E391" s="440"/>
      <c r="F391" s="181"/>
    </row>
    <row r="392" spans="1:6" s="103" customFormat="1" x14ac:dyDescent="0.25">
      <c r="A392" s="238"/>
      <c r="C392" s="440"/>
      <c r="E392" s="440"/>
      <c r="F392" s="181"/>
    </row>
    <row r="393" spans="1:6" s="103" customFormat="1" x14ac:dyDescent="0.25">
      <c r="A393" s="238"/>
      <c r="C393" s="440"/>
      <c r="E393" s="440"/>
      <c r="F393" s="181"/>
    </row>
    <row r="394" spans="1:6" s="103" customFormat="1" x14ac:dyDescent="0.25">
      <c r="A394" s="238"/>
      <c r="C394" s="440"/>
      <c r="E394" s="440"/>
      <c r="F394" s="181"/>
    </row>
    <row r="395" spans="1:6" s="103" customFormat="1" x14ac:dyDescent="0.25">
      <c r="A395" s="238"/>
      <c r="C395" s="440"/>
      <c r="E395" s="440"/>
      <c r="F395" s="181"/>
    </row>
    <row r="396" spans="1:6" s="103" customFormat="1" x14ac:dyDescent="0.25">
      <c r="A396" s="238"/>
      <c r="C396" s="440"/>
      <c r="E396" s="440"/>
      <c r="F396" s="181"/>
    </row>
    <row r="397" spans="1:6" s="103" customFormat="1" x14ac:dyDescent="0.25">
      <c r="A397" s="238"/>
      <c r="C397" s="440"/>
      <c r="E397" s="440"/>
      <c r="F397" s="181"/>
    </row>
    <row r="398" spans="1:6" s="103" customFormat="1" x14ac:dyDescent="0.25">
      <c r="A398" s="238"/>
      <c r="C398" s="440"/>
      <c r="E398" s="440"/>
      <c r="F398" s="181"/>
    </row>
    <row r="399" spans="1:6" s="103" customFormat="1" x14ac:dyDescent="0.25">
      <c r="A399" s="238"/>
      <c r="C399" s="440"/>
      <c r="E399" s="440"/>
      <c r="F399" s="181"/>
    </row>
    <row r="400" spans="1:6" s="103" customFormat="1" x14ac:dyDescent="0.25">
      <c r="A400" s="238"/>
      <c r="C400" s="440"/>
      <c r="E400" s="440"/>
      <c r="F400" s="181"/>
    </row>
    <row r="401" spans="1:6" s="103" customFormat="1" x14ac:dyDescent="0.25">
      <c r="A401" s="238"/>
      <c r="C401" s="440"/>
      <c r="E401" s="440"/>
      <c r="F401" s="181"/>
    </row>
    <row r="402" spans="1:6" s="103" customFormat="1" x14ac:dyDescent="0.25">
      <c r="A402" s="238"/>
      <c r="C402" s="440"/>
      <c r="E402" s="440"/>
      <c r="F402" s="181"/>
    </row>
    <row r="403" spans="1:6" s="103" customFormat="1" x14ac:dyDescent="0.25">
      <c r="A403" s="238"/>
      <c r="C403" s="440"/>
      <c r="E403" s="440"/>
      <c r="F403" s="181"/>
    </row>
    <row r="404" spans="1:6" s="103" customFormat="1" x14ac:dyDescent="0.25">
      <c r="A404" s="238"/>
      <c r="C404" s="440"/>
      <c r="E404" s="440"/>
      <c r="F404" s="181"/>
    </row>
    <row r="405" spans="1:6" s="103" customFormat="1" x14ac:dyDescent="0.25">
      <c r="A405" s="238"/>
      <c r="C405" s="440"/>
      <c r="E405" s="440"/>
      <c r="F405" s="181"/>
    </row>
    <row r="406" spans="1:6" s="103" customFormat="1" x14ac:dyDescent="0.25">
      <c r="A406" s="238"/>
      <c r="C406" s="440"/>
      <c r="E406" s="440"/>
      <c r="F406" s="181"/>
    </row>
    <row r="407" spans="1:6" s="103" customFormat="1" x14ac:dyDescent="0.25">
      <c r="A407" s="238"/>
      <c r="C407" s="440"/>
      <c r="E407" s="440"/>
      <c r="F407" s="181"/>
    </row>
    <row r="408" spans="1:6" s="103" customFormat="1" x14ac:dyDescent="0.25">
      <c r="A408" s="238"/>
      <c r="C408" s="440"/>
      <c r="E408" s="440"/>
      <c r="F408" s="181"/>
    </row>
    <row r="409" spans="1:6" s="103" customFormat="1" x14ac:dyDescent="0.25">
      <c r="A409" s="238"/>
      <c r="C409" s="440"/>
      <c r="E409" s="440"/>
      <c r="F409" s="181"/>
    </row>
    <row r="410" spans="1:6" s="103" customFormat="1" x14ac:dyDescent="0.25">
      <c r="A410" s="238"/>
      <c r="C410" s="440"/>
      <c r="E410" s="440"/>
      <c r="F410" s="181"/>
    </row>
    <row r="411" spans="1:6" s="103" customFormat="1" x14ac:dyDescent="0.25">
      <c r="A411" s="238"/>
      <c r="C411" s="440"/>
      <c r="E411" s="440"/>
      <c r="F411" s="181"/>
    </row>
    <row r="412" spans="1:6" s="103" customFormat="1" x14ac:dyDescent="0.25">
      <c r="A412" s="238"/>
      <c r="C412" s="440"/>
      <c r="E412" s="440"/>
      <c r="F412" s="181"/>
    </row>
    <row r="413" spans="1:6" s="103" customFormat="1" x14ac:dyDescent="0.25">
      <c r="A413" s="238"/>
      <c r="C413" s="440"/>
      <c r="E413" s="440"/>
      <c r="F413" s="181"/>
    </row>
    <row r="414" spans="1:6" s="103" customFormat="1" x14ac:dyDescent="0.25">
      <c r="A414" s="238"/>
      <c r="C414" s="440"/>
      <c r="E414" s="440"/>
      <c r="F414" s="181"/>
    </row>
    <row r="415" spans="1:6" s="103" customFormat="1" x14ac:dyDescent="0.25">
      <c r="A415" s="238"/>
      <c r="C415" s="440"/>
      <c r="E415" s="440"/>
      <c r="F415" s="181"/>
    </row>
    <row r="416" spans="1:6" s="103" customFormat="1" x14ac:dyDescent="0.25">
      <c r="A416" s="238"/>
      <c r="C416" s="440"/>
      <c r="E416" s="440"/>
      <c r="F416" s="181"/>
    </row>
    <row r="417" spans="1:6" s="103" customFormat="1" x14ac:dyDescent="0.25">
      <c r="A417" s="238"/>
      <c r="C417" s="440"/>
      <c r="E417" s="440"/>
      <c r="F417" s="181"/>
    </row>
    <row r="418" spans="1:6" s="103" customFormat="1" x14ac:dyDescent="0.25">
      <c r="A418" s="238"/>
      <c r="C418" s="440"/>
      <c r="E418" s="440"/>
      <c r="F418" s="181"/>
    </row>
    <row r="419" spans="1:6" s="103" customFormat="1" x14ac:dyDescent="0.25">
      <c r="A419" s="238"/>
      <c r="C419" s="440"/>
      <c r="E419" s="440"/>
      <c r="F419" s="181"/>
    </row>
    <row r="420" spans="1:6" s="103" customFormat="1" x14ac:dyDescent="0.25">
      <c r="A420" s="238"/>
      <c r="C420" s="440"/>
      <c r="E420" s="440"/>
      <c r="F420" s="181"/>
    </row>
    <row r="421" spans="1:6" s="103" customFormat="1" x14ac:dyDescent="0.25">
      <c r="A421" s="238"/>
      <c r="C421" s="440"/>
      <c r="E421" s="440"/>
      <c r="F421" s="181"/>
    </row>
    <row r="422" spans="1:6" s="103" customFormat="1" x14ac:dyDescent="0.25">
      <c r="A422" s="238"/>
      <c r="C422" s="440"/>
      <c r="E422" s="440"/>
      <c r="F422" s="181"/>
    </row>
    <row r="423" spans="1:6" s="103" customFormat="1" x14ac:dyDescent="0.25">
      <c r="A423" s="238"/>
      <c r="C423" s="440"/>
      <c r="E423" s="440"/>
      <c r="F423" s="181"/>
    </row>
    <row r="424" spans="1:6" s="103" customFormat="1" x14ac:dyDescent="0.25">
      <c r="A424" s="238"/>
      <c r="C424" s="440"/>
      <c r="E424" s="440"/>
      <c r="F424" s="181"/>
    </row>
    <row r="425" spans="1:6" s="103" customFormat="1" x14ac:dyDescent="0.25">
      <c r="A425" s="238"/>
      <c r="C425" s="440"/>
      <c r="E425" s="440"/>
      <c r="F425" s="181"/>
    </row>
    <row r="426" spans="1:6" s="103" customFormat="1" x14ac:dyDescent="0.25">
      <c r="A426" s="238"/>
      <c r="C426" s="440"/>
      <c r="E426" s="440"/>
      <c r="F426" s="181"/>
    </row>
    <row r="427" spans="1:6" s="103" customFormat="1" x14ac:dyDescent="0.25">
      <c r="A427" s="238"/>
      <c r="C427" s="440"/>
      <c r="E427" s="440"/>
      <c r="F427" s="181"/>
    </row>
    <row r="428" spans="1:6" s="103" customFormat="1" x14ac:dyDescent="0.25">
      <c r="A428" s="238"/>
      <c r="C428" s="440"/>
      <c r="E428" s="440"/>
      <c r="F428" s="181"/>
    </row>
    <row r="429" spans="1:6" s="103" customFormat="1" x14ac:dyDescent="0.25">
      <c r="A429" s="238"/>
      <c r="C429" s="440"/>
      <c r="E429" s="440"/>
      <c r="F429" s="181"/>
    </row>
    <row r="430" spans="1:6" s="103" customFormat="1" x14ac:dyDescent="0.25">
      <c r="A430" s="238"/>
      <c r="C430" s="440"/>
      <c r="E430" s="440"/>
      <c r="F430" s="181"/>
    </row>
    <row r="431" spans="1:6" s="103" customFormat="1" x14ac:dyDescent="0.25">
      <c r="A431" s="238"/>
      <c r="C431" s="440"/>
      <c r="E431" s="440"/>
      <c r="F431" s="181"/>
    </row>
    <row r="432" spans="1:6" s="103" customFormat="1" x14ac:dyDescent="0.25">
      <c r="A432" s="238"/>
      <c r="C432" s="440"/>
      <c r="E432" s="440"/>
      <c r="F432" s="181"/>
    </row>
    <row r="433" spans="1:6" s="103" customFormat="1" x14ac:dyDescent="0.25">
      <c r="A433" s="238"/>
      <c r="C433" s="440"/>
      <c r="E433" s="440"/>
      <c r="F433" s="181"/>
    </row>
    <row r="434" spans="1:6" s="103" customFormat="1" x14ac:dyDescent="0.25">
      <c r="A434" s="238"/>
      <c r="C434" s="440"/>
      <c r="E434" s="440"/>
      <c r="F434" s="181"/>
    </row>
    <row r="435" spans="1:6" s="103" customFormat="1" x14ac:dyDescent="0.25">
      <c r="A435" s="238"/>
      <c r="C435" s="440"/>
      <c r="E435" s="440"/>
      <c r="F435" s="181"/>
    </row>
    <row r="436" spans="1:6" s="103" customFormat="1" x14ac:dyDescent="0.25">
      <c r="A436" s="238"/>
      <c r="C436" s="440"/>
      <c r="E436" s="440"/>
      <c r="F436" s="181"/>
    </row>
    <row r="437" spans="1:6" s="103" customFormat="1" x14ac:dyDescent="0.25">
      <c r="A437" s="238"/>
      <c r="C437" s="440"/>
      <c r="E437" s="440"/>
      <c r="F437" s="181"/>
    </row>
    <row r="438" spans="1:6" s="103" customFormat="1" x14ac:dyDescent="0.25">
      <c r="A438" s="238"/>
      <c r="C438" s="440"/>
      <c r="E438" s="440"/>
      <c r="F438" s="181"/>
    </row>
    <row r="439" spans="1:6" s="103" customFormat="1" x14ac:dyDescent="0.25">
      <c r="A439" s="238"/>
      <c r="C439" s="440"/>
      <c r="E439" s="440"/>
      <c r="F439" s="181"/>
    </row>
    <row r="440" spans="1:6" s="103" customFormat="1" x14ac:dyDescent="0.25">
      <c r="A440" s="238"/>
      <c r="C440" s="440"/>
      <c r="E440" s="440"/>
      <c r="F440" s="181"/>
    </row>
    <row r="441" spans="1:6" s="103" customFormat="1" x14ac:dyDescent="0.25">
      <c r="A441" s="238"/>
      <c r="C441" s="440"/>
      <c r="E441" s="440"/>
      <c r="F441" s="181"/>
    </row>
    <row r="442" spans="1:6" s="103" customFormat="1" x14ac:dyDescent="0.25">
      <c r="A442" s="238"/>
      <c r="C442" s="440"/>
      <c r="E442" s="440"/>
      <c r="F442" s="181"/>
    </row>
    <row r="443" spans="1:6" s="103" customFormat="1" x14ac:dyDescent="0.25">
      <c r="A443" s="238"/>
      <c r="C443" s="440"/>
      <c r="E443" s="440"/>
      <c r="F443" s="181"/>
    </row>
    <row r="444" spans="1:6" s="103" customFormat="1" x14ac:dyDescent="0.25">
      <c r="A444" s="238"/>
      <c r="C444" s="440"/>
      <c r="E444" s="440"/>
      <c r="F444" s="181"/>
    </row>
    <row r="445" spans="1:6" s="103" customFormat="1" x14ac:dyDescent="0.25">
      <c r="A445" s="238"/>
      <c r="C445" s="440"/>
      <c r="E445" s="440"/>
      <c r="F445" s="181"/>
    </row>
    <row r="446" spans="1:6" s="103" customFormat="1" x14ac:dyDescent="0.25">
      <c r="A446" s="238"/>
      <c r="C446" s="440"/>
      <c r="E446" s="440"/>
      <c r="F446" s="181"/>
    </row>
    <row r="447" spans="1:6" s="103" customFormat="1" x14ac:dyDescent="0.25">
      <c r="A447" s="238"/>
      <c r="C447" s="440"/>
      <c r="E447" s="440"/>
      <c r="F447" s="181"/>
    </row>
    <row r="448" spans="1:6" s="103" customFormat="1" x14ac:dyDescent="0.25">
      <c r="A448" s="238"/>
      <c r="C448" s="440"/>
      <c r="E448" s="440"/>
      <c r="F448" s="181"/>
    </row>
    <row r="449" spans="1:6" s="103" customFormat="1" x14ac:dyDescent="0.25">
      <c r="A449" s="238"/>
      <c r="C449" s="440"/>
      <c r="E449" s="440"/>
      <c r="F449" s="181"/>
    </row>
    <row r="450" spans="1:6" s="103" customFormat="1" x14ac:dyDescent="0.25">
      <c r="A450" s="238"/>
      <c r="C450" s="440"/>
      <c r="E450" s="440"/>
      <c r="F450" s="181"/>
    </row>
    <row r="451" spans="1:6" s="103" customFormat="1" x14ac:dyDescent="0.25">
      <c r="A451" s="238"/>
      <c r="C451" s="440"/>
      <c r="E451" s="440"/>
      <c r="F451" s="181"/>
    </row>
    <row r="452" spans="1:6" s="103" customFormat="1" x14ac:dyDescent="0.25">
      <c r="A452" s="238"/>
      <c r="C452" s="440"/>
      <c r="E452" s="440"/>
      <c r="F452" s="181"/>
    </row>
    <row r="453" spans="1:6" s="103" customFormat="1" x14ac:dyDescent="0.25">
      <c r="A453" s="238"/>
      <c r="C453" s="440"/>
      <c r="E453" s="440"/>
      <c r="F453" s="181"/>
    </row>
    <row r="454" spans="1:6" s="103" customFormat="1" x14ac:dyDescent="0.25">
      <c r="A454" s="238"/>
      <c r="C454" s="440"/>
      <c r="E454" s="440"/>
      <c r="F454" s="181"/>
    </row>
    <row r="455" spans="1:6" s="103" customFormat="1" x14ac:dyDescent="0.25">
      <c r="A455" s="238"/>
      <c r="C455" s="440"/>
      <c r="E455" s="440"/>
      <c r="F455" s="181"/>
    </row>
    <row r="456" spans="1:6" s="103" customFormat="1" x14ac:dyDescent="0.25">
      <c r="A456" s="238"/>
      <c r="C456" s="440"/>
      <c r="E456" s="440"/>
      <c r="F456" s="181"/>
    </row>
    <row r="457" spans="1:6" s="103" customFormat="1" x14ac:dyDescent="0.25">
      <c r="A457" s="238"/>
      <c r="C457" s="440"/>
      <c r="E457" s="440"/>
      <c r="F457" s="181"/>
    </row>
    <row r="458" spans="1:6" s="103" customFormat="1" x14ac:dyDescent="0.25">
      <c r="A458" s="238"/>
      <c r="C458" s="440"/>
      <c r="E458" s="440"/>
      <c r="F458" s="181"/>
    </row>
    <row r="459" spans="1:6" s="103" customFormat="1" x14ac:dyDescent="0.25">
      <c r="A459" s="238"/>
      <c r="C459" s="440"/>
      <c r="E459" s="440"/>
      <c r="F459" s="181"/>
    </row>
    <row r="460" spans="1:6" s="103" customFormat="1" x14ac:dyDescent="0.25">
      <c r="A460" s="238"/>
      <c r="C460" s="440"/>
      <c r="E460" s="440"/>
      <c r="F460" s="181"/>
    </row>
    <row r="461" spans="1:6" s="103" customFormat="1" x14ac:dyDescent="0.25">
      <c r="A461" s="238"/>
      <c r="C461" s="440"/>
      <c r="E461" s="440"/>
      <c r="F461" s="181"/>
    </row>
    <row r="462" spans="1:6" s="103" customFormat="1" x14ac:dyDescent="0.25">
      <c r="A462" s="238"/>
      <c r="C462" s="440"/>
      <c r="E462" s="440"/>
      <c r="F462" s="181"/>
    </row>
    <row r="463" spans="1:6" s="103" customFormat="1" x14ac:dyDescent="0.25">
      <c r="A463" s="238"/>
      <c r="C463" s="440"/>
      <c r="E463" s="440"/>
      <c r="F463" s="181"/>
    </row>
    <row r="464" spans="1:6" s="103" customFormat="1" x14ac:dyDescent="0.25">
      <c r="A464" s="238"/>
      <c r="C464" s="440"/>
      <c r="E464" s="440"/>
      <c r="F464" s="181"/>
    </row>
    <row r="465" spans="1:6" s="103" customFormat="1" x14ac:dyDescent="0.25">
      <c r="A465" s="238"/>
      <c r="C465" s="440"/>
      <c r="E465" s="440"/>
      <c r="F465" s="181"/>
    </row>
    <row r="466" spans="1:6" s="103" customFormat="1" x14ac:dyDescent="0.25">
      <c r="A466" s="238"/>
      <c r="C466" s="440"/>
      <c r="E466" s="440"/>
      <c r="F466" s="181"/>
    </row>
    <row r="467" spans="1:6" s="103" customFormat="1" x14ac:dyDescent="0.25">
      <c r="A467" s="238"/>
      <c r="C467" s="440"/>
      <c r="E467" s="440"/>
      <c r="F467" s="181"/>
    </row>
    <row r="468" spans="1:6" s="103" customFormat="1" x14ac:dyDescent="0.25">
      <c r="A468" s="238"/>
      <c r="C468" s="440"/>
      <c r="E468" s="440"/>
      <c r="F468" s="181"/>
    </row>
    <row r="469" spans="1:6" s="103" customFormat="1" x14ac:dyDescent="0.25">
      <c r="A469" s="238"/>
      <c r="C469" s="440"/>
      <c r="E469" s="440"/>
      <c r="F469" s="181"/>
    </row>
    <row r="470" spans="1:6" s="103" customFormat="1" x14ac:dyDescent="0.25">
      <c r="A470" s="238"/>
      <c r="C470" s="440"/>
      <c r="E470" s="440"/>
      <c r="F470" s="181"/>
    </row>
    <row r="471" spans="1:6" s="103" customFormat="1" x14ac:dyDescent="0.25">
      <c r="A471" s="238"/>
      <c r="C471" s="440"/>
      <c r="E471" s="440"/>
      <c r="F471" s="181"/>
    </row>
    <row r="472" spans="1:6" s="103" customFormat="1" x14ac:dyDescent="0.25">
      <c r="A472" s="238"/>
      <c r="C472" s="440"/>
      <c r="E472" s="440"/>
      <c r="F472" s="181"/>
    </row>
    <row r="473" spans="1:6" s="103" customFormat="1" x14ac:dyDescent="0.25">
      <c r="A473" s="238"/>
      <c r="C473" s="440"/>
      <c r="E473" s="440"/>
      <c r="F473" s="181"/>
    </row>
    <row r="474" spans="1:6" s="103" customFormat="1" x14ac:dyDescent="0.25">
      <c r="A474" s="238"/>
      <c r="C474" s="440"/>
      <c r="E474" s="440"/>
      <c r="F474" s="181"/>
    </row>
    <row r="475" spans="1:6" s="103" customFormat="1" x14ac:dyDescent="0.25">
      <c r="A475" s="238"/>
      <c r="C475" s="440"/>
      <c r="E475" s="440"/>
      <c r="F475" s="181"/>
    </row>
    <row r="476" spans="1:6" s="103" customFormat="1" x14ac:dyDescent="0.25">
      <c r="A476" s="238"/>
      <c r="C476" s="440"/>
      <c r="E476" s="440"/>
      <c r="F476" s="181"/>
    </row>
    <row r="477" spans="1:6" s="103" customFormat="1" x14ac:dyDescent="0.25">
      <c r="A477" s="238"/>
      <c r="C477" s="440"/>
      <c r="E477" s="440"/>
      <c r="F477" s="181"/>
    </row>
    <row r="478" spans="1:6" s="103" customFormat="1" x14ac:dyDescent="0.25">
      <c r="A478" s="238"/>
      <c r="C478" s="440"/>
      <c r="E478" s="440"/>
      <c r="F478" s="181"/>
    </row>
    <row r="479" spans="1:6" s="103" customFormat="1" x14ac:dyDescent="0.25">
      <c r="A479" s="238"/>
      <c r="C479" s="440"/>
      <c r="E479" s="440"/>
      <c r="F479" s="181"/>
    </row>
    <row r="480" spans="1:6" s="103" customFormat="1" x14ac:dyDescent="0.25">
      <c r="A480" s="238"/>
      <c r="C480" s="440"/>
      <c r="E480" s="440"/>
      <c r="F480" s="181"/>
    </row>
    <row r="481" spans="1:6" s="103" customFormat="1" x14ac:dyDescent="0.25">
      <c r="A481" s="238"/>
      <c r="C481" s="440"/>
      <c r="E481" s="440"/>
      <c r="F481" s="181"/>
    </row>
    <row r="482" spans="1:6" s="103" customFormat="1" x14ac:dyDescent="0.25">
      <c r="A482" s="238"/>
      <c r="C482" s="440"/>
      <c r="E482" s="440"/>
      <c r="F482" s="181"/>
    </row>
    <row r="483" spans="1:6" s="103" customFormat="1" x14ac:dyDescent="0.25">
      <c r="A483" s="238"/>
      <c r="C483" s="440"/>
      <c r="E483" s="440"/>
      <c r="F483" s="181"/>
    </row>
    <row r="484" spans="1:6" s="103" customFormat="1" x14ac:dyDescent="0.25">
      <c r="A484" s="238"/>
      <c r="C484" s="440"/>
      <c r="E484" s="440"/>
      <c r="F484" s="181"/>
    </row>
    <row r="485" spans="1:6" s="103" customFormat="1" x14ac:dyDescent="0.25">
      <c r="A485" s="238"/>
      <c r="C485" s="440"/>
      <c r="E485" s="440"/>
      <c r="F485" s="181"/>
    </row>
    <row r="486" spans="1:6" s="103" customFormat="1" x14ac:dyDescent="0.25">
      <c r="A486" s="238"/>
      <c r="C486" s="440"/>
      <c r="E486" s="440"/>
      <c r="F486" s="181"/>
    </row>
    <row r="487" spans="1:6" s="103" customFormat="1" x14ac:dyDescent="0.25">
      <c r="A487" s="238"/>
      <c r="C487" s="440"/>
      <c r="E487" s="440"/>
      <c r="F487" s="181"/>
    </row>
    <row r="488" spans="1:6" s="103" customFormat="1" x14ac:dyDescent="0.25">
      <c r="A488" s="238"/>
      <c r="C488" s="440"/>
      <c r="E488" s="440"/>
      <c r="F488" s="181"/>
    </row>
    <row r="489" spans="1:6" s="103" customFormat="1" x14ac:dyDescent="0.25">
      <c r="A489" s="238"/>
      <c r="C489" s="440"/>
      <c r="E489" s="440"/>
      <c r="F489" s="181"/>
    </row>
    <row r="490" spans="1:6" s="103" customFormat="1" x14ac:dyDescent="0.25">
      <c r="A490" s="238"/>
      <c r="C490" s="440"/>
      <c r="E490" s="440"/>
      <c r="F490" s="181"/>
    </row>
    <row r="491" spans="1:6" s="103" customFormat="1" x14ac:dyDescent="0.25">
      <c r="A491" s="238"/>
      <c r="C491" s="440"/>
      <c r="E491" s="440"/>
      <c r="F491" s="181"/>
    </row>
    <row r="492" spans="1:6" s="103" customFormat="1" x14ac:dyDescent="0.25">
      <c r="A492" s="238"/>
      <c r="C492" s="440"/>
      <c r="E492" s="440"/>
      <c r="F492" s="181"/>
    </row>
    <row r="493" spans="1:6" s="103" customFormat="1" x14ac:dyDescent="0.25">
      <c r="A493" s="238"/>
      <c r="C493" s="440"/>
      <c r="E493" s="440"/>
      <c r="F493" s="181"/>
    </row>
    <row r="494" spans="1:6" s="103" customFormat="1" x14ac:dyDescent="0.25">
      <c r="A494" s="238"/>
      <c r="C494" s="440"/>
      <c r="E494" s="440"/>
      <c r="F494" s="181"/>
    </row>
    <row r="495" spans="1:6" s="103" customFormat="1" x14ac:dyDescent="0.25">
      <c r="A495" s="238"/>
      <c r="C495" s="440"/>
      <c r="E495" s="440"/>
      <c r="F495" s="181"/>
    </row>
    <row r="496" spans="1:6" s="103" customFormat="1" x14ac:dyDescent="0.25">
      <c r="A496" s="238"/>
      <c r="C496" s="440"/>
      <c r="E496" s="440"/>
      <c r="F496" s="181"/>
    </row>
    <row r="497" spans="1:6" s="103" customFormat="1" x14ac:dyDescent="0.25">
      <c r="A497" s="238"/>
      <c r="C497" s="440"/>
      <c r="E497" s="440"/>
      <c r="F497" s="181"/>
    </row>
    <row r="498" spans="1:6" s="103" customFormat="1" x14ac:dyDescent="0.25">
      <c r="A498" s="238"/>
      <c r="C498" s="440"/>
      <c r="E498" s="440"/>
      <c r="F498" s="181"/>
    </row>
    <row r="499" spans="1:6" s="103" customFormat="1" x14ac:dyDescent="0.25">
      <c r="A499" s="238"/>
      <c r="C499" s="440"/>
      <c r="E499" s="440"/>
      <c r="F499" s="181"/>
    </row>
    <row r="500" spans="1:6" s="103" customFormat="1" x14ac:dyDescent="0.25">
      <c r="A500" s="238"/>
      <c r="C500" s="440"/>
      <c r="E500" s="440"/>
      <c r="F500" s="181"/>
    </row>
    <row r="501" spans="1:6" s="103" customFormat="1" x14ac:dyDescent="0.25">
      <c r="A501" s="238"/>
      <c r="C501" s="440"/>
      <c r="E501" s="440"/>
      <c r="F501" s="181"/>
    </row>
    <row r="502" spans="1:6" s="103" customFormat="1" x14ac:dyDescent="0.25">
      <c r="A502" s="238"/>
      <c r="C502" s="440"/>
      <c r="E502" s="440"/>
      <c r="F502" s="181"/>
    </row>
    <row r="503" spans="1:6" s="103" customFormat="1" x14ac:dyDescent="0.25">
      <c r="A503" s="238"/>
      <c r="C503" s="440"/>
      <c r="E503" s="440"/>
      <c r="F503" s="181"/>
    </row>
    <row r="504" spans="1:6" s="103" customFormat="1" x14ac:dyDescent="0.25">
      <c r="A504" s="238"/>
      <c r="C504" s="440"/>
      <c r="E504" s="440"/>
      <c r="F504" s="181"/>
    </row>
    <row r="505" spans="1:6" s="103" customFormat="1" x14ac:dyDescent="0.25">
      <c r="A505" s="238"/>
      <c r="C505" s="440"/>
      <c r="E505" s="440"/>
      <c r="F505" s="181"/>
    </row>
    <row r="506" spans="1:6" s="103" customFormat="1" x14ac:dyDescent="0.25">
      <c r="A506" s="238"/>
      <c r="C506" s="440"/>
      <c r="E506" s="440"/>
      <c r="F506" s="181"/>
    </row>
    <row r="507" spans="1:6" s="103" customFormat="1" x14ac:dyDescent="0.25">
      <c r="A507" s="238"/>
      <c r="C507" s="440"/>
      <c r="E507" s="440"/>
      <c r="F507" s="181"/>
    </row>
  </sheetData>
  <mergeCells count="50"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214:A241"/>
    <mergeCell ref="B214:B241"/>
    <mergeCell ref="A212:I212"/>
    <mergeCell ref="D227:I227"/>
    <mergeCell ref="D179:I179"/>
    <mergeCell ref="A131:I131"/>
    <mergeCell ref="A102:A130"/>
    <mergeCell ref="B102:B130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I1:I5"/>
    <mergeCell ref="A33:I33"/>
    <mergeCell ref="B1:B5"/>
    <mergeCell ref="F1:F5"/>
    <mergeCell ref="G1:G5"/>
    <mergeCell ref="H1:H5"/>
    <mergeCell ref="B6:B32"/>
    <mergeCell ref="A7:A32"/>
    <mergeCell ref="F31:I31"/>
    <mergeCell ref="F17:I17"/>
    <mergeCell ref="D18:I18"/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  <mergeCell ref="D84:I84"/>
    <mergeCell ref="A68:I6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P405"/>
  <sheetViews>
    <sheetView topLeftCell="A19" zoomScale="85" zoomScaleNormal="85" workbookViewId="0">
      <selection activeCell="K35" sqref="K35"/>
    </sheetView>
  </sheetViews>
  <sheetFormatPr defaultRowHeight="18" x14ac:dyDescent="0.25"/>
  <cols>
    <col min="1" max="1" width="27.5703125" style="58" customWidth="1"/>
    <col min="2" max="2" width="8.7109375" style="58" customWidth="1"/>
    <col min="3" max="3" width="10.5703125" style="470" customWidth="1"/>
    <col min="4" max="4" width="48.5703125" customWidth="1"/>
    <col min="5" max="5" width="18.42578125" style="416" customWidth="1"/>
    <col min="6" max="6" width="17.85546875" style="176" customWidth="1"/>
    <col min="7" max="7" width="15.42578125" customWidth="1"/>
    <col min="8" max="8" width="13.7109375" customWidth="1"/>
    <col min="9" max="9" width="14.42578125" customWidth="1"/>
    <col min="10" max="10" width="9.140625" style="103"/>
    <col min="11" max="11" width="32.85546875" style="103" customWidth="1"/>
    <col min="12" max="94" width="9.140625" style="103"/>
  </cols>
  <sheetData>
    <row r="1" spans="1:9" ht="18.75" customHeight="1" x14ac:dyDescent="0.25">
      <c r="A1" s="239" t="s">
        <v>0</v>
      </c>
      <c r="B1" s="753" t="s">
        <v>455</v>
      </c>
      <c r="C1" s="472"/>
      <c r="D1" s="244"/>
      <c r="E1" s="471"/>
      <c r="F1" s="753" t="s">
        <v>9</v>
      </c>
      <c r="G1" s="753" t="s">
        <v>10</v>
      </c>
      <c r="H1" s="753" t="s">
        <v>11</v>
      </c>
      <c r="I1" s="839" t="s">
        <v>12</v>
      </c>
    </row>
    <row r="2" spans="1:9" ht="18.75" x14ac:dyDescent="0.2">
      <c r="A2" s="240" t="s">
        <v>1</v>
      </c>
      <c r="B2" s="782"/>
      <c r="C2" s="428"/>
      <c r="D2" s="242" t="s">
        <v>5</v>
      </c>
      <c r="E2" s="474"/>
      <c r="F2" s="754"/>
      <c r="G2" s="754"/>
      <c r="H2" s="754"/>
      <c r="I2" s="840"/>
    </row>
    <row r="3" spans="1:9" ht="18.75" x14ac:dyDescent="0.2">
      <c r="A3" s="240" t="s">
        <v>2</v>
      </c>
      <c r="B3" s="782"/>
      <c r="C3" s="428"/>
      <c r="D3" s="242" t="s">
        <v>7</v>
      </c>
      <c r="E3" s="474"/>
      <c r="F3" s="754"/>
      <c r="G3" s="754"/>
      <c r="H3" s="754"/>
      <c r="I3" s="840"/>
    </row>
    <row r="4" spans="1:9" ht="18.75" x14ac:dyDescent="0.2">
      <c r="A4" s="240" t="s">
        <v>93</v>
      </c>
      <c r="B4" s="782"/>
      <c r="C4" s="428"/>
      <c r="D4" s="242" t="s">
        <v>95</v>
      </c>
      <c r="E4" s="474"/>
      <c r="F4" s="754"/>
      <c r="G4" s="754"/>
      <c r="H4" s="754"/>
      <c r="I4" s="840"/>
    </row>
    <row r="5" spans="1:9" ht="19.5" thickBot="1" x14ac:dyDescent="0.25">
      <c r="A5" s="241" t="s">
        <v>4</v>
      </c>
      <c r="B5" s="783"/>
      <c r="C5" s="432"/>
      <c r="D5" s="243"/>
      <c r="E5" s="475"/>
      <c r="F5" s="755"/>
      <c r="G5" s="755"/>
      <c r="H5" s="755"/>
      <c r="I5" s="841"/>
    </row>
    <row r="6" spans="1:9" ht="43.5" customHeight="1" thickBot="1" x14ac:dyDescent="0.25">
      <c r="A6" s="200" t="s">
        <v>1231</v>
      </c>
      <c r="B6" s="16"/>
      <c r="C6" s="508" t="s">
        <v>1630</v>
      </c>
      <c r="D6" s="191" t="s">
        <v>1543</v>
      </c>
      <c r="E6" s="417" t="s">
        <v>1629</v>
      </c>
      <c r="F6" s="175" t="str">
        <f>'Данные по ТП'!C110</f>
        <v>ТМ-630/10</v>
      </c>
      <c r="G6" s="132" t="s">
        <v>1544</v>
      </c>
      <c r="H6" s="131" t="s">
        <v>5</v>
      </c>
      <c r="I6" s="133">
        <f>'Данные по ТП'!F110</f>
        <v>24647</v>
      </c>
    </row>
    <row r="7" spans="1:9" ht="19.5" thickBot="1" x14ac:dyDescent="0.25">
      <c r="A7" s="728" t="s">
        <v>1232</v>
      </c>
      <c r="B7" s="731" t="s">
        <v>470</v>
      </c>
      <c r="C7" s="428">
        <v>1</v>
      </c>
      <c r="D7" s="182" t="s">
        <v>1472</v>
      </c>
      <c r="E7" s="418"/>
      <c r="F7" s="212">
        <v>7</v>
      </c>
      <c r="G7" s="212">
        <v>16</v>
      </c>
      <c r="H7" s="212">
        <v>11</v>
      </c>
      <c r="I7" s="212">
        <v>2</v>
      </c>
    </row>
    <row r="8" spans="1:9" ht="19.5" thickBot="1" x14ac:dyDescent="0.25">
      <c r="A8" s="791"/>
      <c r="B8" s="775"/>
      <c r="C8" s="429">
        <v>2</v>
      </c>
      <c r="D8" s="182" t="s">
        <v>1473</v>
      </c>
      <c r="E8" s="418"/>
      <c r="F8" s="212">
        <v>8</v>
      </c>
      <c r="G8" s="212">
        <v>5</v>
      </c>
      <c r="H8" s="212">
        <v>9</v>
      </c>
      <c r="I8" s="212">
        <v>3</v>
      </c>
    </row>
    <row r="9" spans="1:9" ht="19.5" thickBot="1" x14ac:dyDescent="0.25">
      <c r="A9" s="791"/>
      <c r="B9" s="775"/>
      <c r="C9" s="429">
        <v>3</v>
      </c>
      <c r="D9" s="182" t="s">
        <v>1474</v>
      </c>
      <c r="E9" s="418"/>
      <c r="F9" s="212">
        <v>21</v>
      </c>
      <c r="G9" s="212">
        <v>13</v>
      </c>
      <c r="H9" s="212">
        <v>7</v>
      </c>
      <c r="I9" s="212">
        <v>12</v>
      </c>
    </row>
    <row r="10" spans="1:9" ht="19.5" thickBot="1" x14ac:dyDescent="0.25">
      <c r="A10" s="791"/>
      <c r="B10" s="775"/>
      <c r="C10" s="429">
        <v>4</v>
      </c>
      <c r="D10" s="182" t="s">
        <v>1475</v>
      </c>
      <c r="E10" s="418"/>
      <c r="F10" s="212">
        <v>0</v>
      </c>
      <c r="G10" s="212">
        <v>0</v>
      </c>
      <c r="H10" s="212">
        <v>0</v>
      </c>
      <c r="I10" s="212">
        <v>0</v>
      </c>
    </row>
    <row r="11" spans="1:9" ht="19.5" thickBot="1" x14ac:dyDescent="0.25">
      <c r="A11" s="791"/>
      <c r="B11" s="775"/>
      <c r="C11" s="429">
        <v>5</v>
      </c>
      <c r="D11" s="182" t="s">
        <v>1476</v>
      </c>
      <c r="E11" s="418"/>
      <c r="F11" s="212">
        <v>50</v>
      </c>
      <c r="G11" s="212">
        <v>77</v>
      </c>
      <c r="H11" s="212">
        <v>60</v>
      </c>
      <c r="I11" s="212">
        <v>11</v>
      </c>
    </row>
    <row r="12" spans="1:9" ht="19.5" thickBot="1" x14ac:dyDescent="0.25">
      <c r="A12" s="791"/>
      <c r="B12" s="775"/>
      <c r="C12" s="429">
        <v>6</v>
      </c>
      <c r="D12" s="182" t="s">
        <v>1477</v>
      </c>
      <c r="E12" s="418"/>
      <c r="F12" s="212">
        <v>67</v>
      </c>
      <c r="G12" s="212">
        <v>57</v>
      </c>
      <c r="H12" s="212">
        <v>53</v>
      </c>
      <c r="I12" s="212">
        <v>10</v>
      </c>
    </row>
    <row r="13" spans="1:9" ht="19.5" thickBot="1" x14ac:dyDescent="0.25">
      <c r="A13" s="791"/>
      <c r="B13" s="775"/>
      <c r="C13" s="429">
        <v>7</v>
      </c>
      <c r="D13" s="182" t="s">
        <v>1478</v>
      </c>
      <c r="E13" s="418"/>
      <c r="F13" s="212">
        <v>22</v>
      </c>
      <c r="G13" s="212">
        <v>5</v>
      </c>
      <c r="H13" s="212">
        <v>2</v>
      </c>
      <c r="I13" s="212">
        <v>16</v>
      </c>
    </row>
    <row r="14" spans="1:9" ht="19.5" thickBot="1" x14ac:dyDescent="0.25">
      <c r="A14" s="791"/>
      <c r="B14" s="775"/>
      <c r="C14" s="429">
        <v>8</v>
      </c>
      <c r="D14" s="182" t="s">
        <v>1479</v>
      </c>
      <c r="E14" s="418"/>
      <c r="F14" s="212">
        <v>1</v>
      </c>
      <c r="G14" s="212">
        <v>2</v>
      </c>
      <c r="H14" s="212">
        <v>5</v>
      </c>
      <c r="I14" s="212">
        <v>3</v>
      </c>
    </row>
    <row r="15" spans="1:9" ht="19.5" thickBot="1" x14ac:dyDescent="0.35">
      <c r="A15" s="791"/>
      <c r="B15" s="775"/>
      <c r="C15" s="429">
        <v>17</v>
      </c>
      <c r="D15" s="193" t="s">
        <v>1480</v>
      </c>
      <c r="E15" s="423"/>
      <c r="F15" s="252">
        <v>38</v>
      </c>
      <c r="G15" s="253">
        <v>38</v>
      </c>
      <c r="H15" s="253">
        <v>42</v>
      </c>
      <c r="I15" s="253">
        <v>4</v>
      </c>
    </row>
    <row r="16" spans="1:9" ht="19.5" thickBot="1" x14ac:dyDescent="0.35">
      <c r="A16" s="791"/>
      <c r="B16" s="775"/>
      <c r="C16" s="429"/>
      <c r="D16" s="193"/>
      <c r="E16" s="423"/>
      <c r="F16" s="252"/>
      <c r="G16" s="253"/>
      <c r="H16" s="253"/>
      <c r="I16" s="253"/>
    </row>
    <row r="17" spans="1:9" ht="19.5" thickBot="1" x14ac:dyDescent="0.35">
      <c r="A17" s="791"/>
      <c r="B17" s="775"/>
      <c r="C17" s="429"/>
      <c r="D17" s="193"/>
      <c r="E17" s="423"/>
      <c r="F17" s="252"/>
      <c r="G17" s="253"/>
      <c r="H17" s="253"/>
      <c r="I17" s="253"/>
    </row>
    <row r="18" spans="1:9" ht="18.75" thickBot="1" x14ac:dyDescent="0.25">
      <c r="A18" s="791"/>
      <c r="B18" s="775"/>
      <c r="C18" s="429"/>
      <c r="D18" s="3" t="s">
        <v>1506</v>
      </c>
      <c r="E18" s="420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 x14ac:dyDescent="0.25">
      <c r="A19" s="791"/>
      <c r="B19" s="775"/>
      <c r="C19" s="429"/>
      <c r="D19" s="3" t="s">
        <v>1507</v>
      </c>
      <c r="E19" s="420"/>
      <c r="F19" s="141">
        <f>(F18*1.73*380*0.9)/1000</f>
        <v>126.61523999999997</v>
      </c>
      <c r="G19" s="141">
        <f>(G18*1.73*380*0.9)/1000</f>
        <v>126.02358000000001</v>
      </c>
      <c r="H19" s="141">
        <f>(H18*1.73*380*0.9)/1000</f>
        <v>111.82373999999999</v>
      </c>
      <c r="I19" s="142"/>
    </row>
    <row r="20" spans="1:9" ht="18.75" thickBot="1" x14ac:dyDescent="0.25">
      <c r="A20" s="791"/>
      <c r="B20" s="775"/>
      <c r="C20" s="429"/>
      <c r="D20" s="3" t="s">
        <v>1508</v>
      </c>
      <c r="E20" s="421"/>
      <c r="F20" s="742">
        <f>(F19+G19+H19)</f>
        <v>364.46255999999994</v>
      </c>
      <c r="G20" s="743"/>
      <c r="H20" s="743"/>
      <c r="I20" s="744"/>
    </row>
    <row r="21" spans="1:9" ht="19.5" thickBot="1" x14ac:dyDescent="0.25">
      <c r="A21" s="791"/>
      <c r="B21" s="775"/>
      <c r="C21" s="430"/>
      <c r="D21" s="765"/>
      <c r="E21" s="766"/>
      <c r="F21" s="766"/>
      <c r="G21" s="766"/>
      <c r="H21" s="766"/>
      <c r="I21" s="779"/>
    </row>
    <row r="22" spans="1:9" ht="43.5" customHeight="1" thickBot="1" x14ac:dyDescent="0.25">
      <c r="A22" s="791"/>
      <c r="B22" s="775"/>
      <c r="C22" s="508" t="s">
        <v>1630</v>
      </c>
      <c r="D22" s="191" t="s">
        <v>1519</v>
      </c>
      <c r="E22" s="417" t="s">
        <v>1629</v>
      </c>
      <c r="F22" s="175" t="str">
        <f>'Данные по ТП'!C111</f>
        <v>ТМ-630/10</v>
      </c>
      <c r="G22" s="132" t="s">
        <v>1544</v>
      </c>
      <c r="H22" s="131" t="s">
        <v>5</v>
      </c>
      <c r="I22" s="133">
        <f>'Данные по ТП'!F111</f>
        <v>24606</v>
      </c>
    </row>
    <row r="23" spans="1:9" ht="19.5" thickBot="1" x14ac:dyDescent="0.25">
      <c r="A23" s="791"/>
      <c r="B23" s="775"/>
      <c r="C23" s="429">
        <v>9</v>
      </c>
      <c r="D23" s="182" t="s">
        <v>1481</v>
      </c>
      <c r="E23" s="418"/>
      <c r="F23" s="212">
        <v>6</v>
      </c>
      <c r="G23" s="212">
        <v>14</v>
      </c>
      <c r="H23" s="212">
        <v>12</v>
      </c>
      <c r="I23" s="212">
        <v>9</v>
      </c>
    </row>
    <row r="24" spans="1:9" ht="19.5" thickBot="1" x14ac:dyDescent="0.25">
      <c r="A24" s="791"/>
      <c r="B24" s="775"/>
      <c r="C24" s="429">
        <v>10</v>
      </c>
      <c r="D24" s="182" t="s">
        <v>1482</v>
      </c>
      <c r="E24" s="418"/>
      <c r="F24" s="212">
        <v>0</v>
      </c>
      <c r="G24" s="212">
        <v>0</v>
      </c>
      <c r="H24" s="212">
        <v>0</v>
      </c>
      <c r="I24" s="212">
        <v>0</v>
      </c>
    </row>
    <row r="25" spans="1:9" ht="19.5" thickBot="1" x14ac:dyDescent="0.25">
      <c r="A25" s="791"/>
      <c r="B25" s="775"/>
      <c r="C25" s="429">
        <v>11</v>
      </c>
      <c r="D25" s="182" t="s">
        <v>1483</v>
      </c>
      <c r="E25" s="418"/>
      <c r="F25" s="212">
        <v>5</v>
      </c>
      <c r="G25" s="212">
        <v>2</v>
      </c>
      <c r="H25" s="212">
        <v>10</v>
      </c>
      <c r="I25" s="212">
        <v>7</v>
      </c>
    </row>
    <row r="26" spans="1:9" ht="19.5" thickBot="1" x14ac:dyDescent="0.25">
      <c r="A26" s="791"/>
      <c r="B26" s="775"/>
      <c r="C26" s="429">
        <v>12</v>
      </c>
      <c r="D26" s="182" t="s">
        <v>1484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9" ht="19.5" thickBot="1" x14ac:dyDescent="0.25">
      <c r="A27" s="791"/>
      <c r="B27" s="775"/>
      <c r="C27" s="429">
        <v>13</v>
      </c>
      <c r="D27" s="182" t="s">
        <v>1485</v>
      </c>
      <c r="E27" s="418"/>
      <c r="F27" s="212">
        <v>0</v>
      </c>
      <c r="G27" s="212">
        <v>0</v>
      </c>
      <c r="H27" s="212">
        <v>0</v>
      </c>
      <c r="I27" s="212">
        <v>0</v>
      </c>
    </row>
    <row r="28" spans="1:9" ht="19.5" thickBot="1" x14ac:dyDescent="0.25">
      <c r="A28" s="791"/>
      <c r="B28" s="775"/>
      <c r="C28" s="429">
        <v>14</v>
      </c>
      <c r="D28" s="182" t="s">
        <v>1486</v>
      </c>
      <c r="E28" s="418"/>
      <c r="F28" s="212">
        <v>3</v>
      </c>
      <c r="G28" s="212">
        <v>5</v>
      </c>
      <c r="H28" s="212">
        <v>2</v>
      </c>
      <c r="I28" s="212">
        <v>3</v>
      </c>
    </row>
    <row r="29" spans="1:9" ht="19.5" thickBot="1" x14ac:dyDescent="0.25">
      <c r="A29" s="791"/>
      <c r="B29" s="775"/>
      <c r="C29" s="429">
        <v>15</v>
      </c>
      <c r="D29" s="182" t="s">
        <v>1487</v>
      </c>
      <c r="E29" s="418"/>
      <c r="F29" s="212">
        <v>0</v>
      </c>
      <c r="G29" s="212">
        <v>0</v>
      </c>
      <c r="H29" s="212">
        <v>0</v>
      </c>
      <c r="I29" s="212">
        <v>0</v>
      </c>
    </row>
    <row r="30" spans="1:9" ht="19.5" thickBot="1" x14ac:dyDescent="0.25">
      <c r="A30" s="791"/>
      <c r="B30" s="775"/>
      <c r="C30" s="429">
        <v>16</v>
      </c>
      <c r="D30" s="182" t="s">
        <v>1488</v>
      </c>
      <c r="E30" s="418"/>
      <c r="F30" s="212">
        <v>0</v>
      </c>
      <c r="G30" s="212">
        <v>0</v>
      </c>
      <c r="H30" s="212">
        <v>0</v>
      </c>
      <c r="I30" s="212">
        <v>0</v>
      </c>
    </row>
    <row r="31" spans="1:9" ht="19.5" thickBot="1" x14ac:dyDescent="0.25">
      <c r="A31" s="791"/>
      <c r="B31" s="775"/>
      <c r="C31" s="429"/>
      <c r="D31" s="182"/>
      <c r="E31" s="418"/>
      <c r="F31" s="387"/>
      <c r="G31" s="387"/>
      <c r="H31" s="387"/>
      <c r="I31" s="387"/>
    </row>
    <row r="32" spans="1:9" ht="19.5" thickBot="1" x14ac:dyDescent="0.25">
      <c r="A32" s="791"/>
      <c r="B32" s="775"/>
      <c r="C32" s="429"/>
      <c r="D32" s="182"/>
      <c r="E32" s="418"/>
      <c r="F32" s="387"/>
      <c r="G32" s="387"/>
      <c r="H32" s="387"/>
      <c r="I32" s="387"/>
    </row>
    <row r="33" spans="1:94" ht="18.75" thickBot="1" x14ac:dyDescent="0.25">
      <c r="A33" s="791"/>
      <c r="B33" s="775"/>
      <c r="C33" s="429"/>
      <c r="D33" s="3" t="s">
        <v>1505</v>
      </c>
      <c r="E33" s="420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4" ht="19.5" thickBot="1" x14ac:dyDescent="0.25">
      <c r="A34" s="791"/>
      <c r="B34" s="775"/>
      <c r="C34" s="429"/>
      <c r="D34" s="3" t="s">
        <v>1507</v>
      </c>
      <c r="E34" s="420"/>
      <c r="F34" s="141">
        <f>(F33*1.73*380*0.9)/1000</f>
        <v>8.2832399999999993</v>
      </c>
      <c r="G34" s="141">
        <f>(G33*1.73*380*0.9)/1000</f>
        <v>12.424860000000001</v>
      </c>
      <c r="H34" s="141">
        <f>(H33*1.73*380*0.9)/1000</f>
        <v>14.199839999999998</v>
      </c>
      <c r="I34" s="142"/>
    </row>
    <row r="35" spans="1:94" ht="18.75" thickBot="1" x14ac:dyDescent="0.25">
      <c r="A35" s="791"/>
      <c r="B35" s="775"/>
      <c r="C35" s="429"/>
      <c r="D35" s="3" t="s">
        <v>1509</v>
      </c>
      <c r="E35" s="421"/>
      <c r="F35" s="742">
        <f>(F34+G34+H34)</f>
        <v>34.907939999999996</v>
      </c>
      <c r="G35" s="743"/>
      <c r="H35" s="743"/>
      <c r="I35" s="744"/>
    </row>
    <row r="36" spans="1:94" ht="19.5" thickBot="1" x14ac:dyDescent="0.25">
      <c r="A36" s="792"/>
      <c r="B36" s="776"/>
      <c r="C36" s="460"/>
      <c r="D36" s="37" t="s">
        <v>88</v>
      </c>
      <c r="E36" s="434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4" ht="36.75" customHeight="1" thickBot="1" x14ac:dyDescent="0.25">
      <c r="A37" s="800"/>
      <c r="B37" s="794"/>
      <c r="C37" s="794"/>
      <c r="D37" s="794"/>
      <c r="E37" s="794"/>
      <c r="F37" s="794"/>
      <c r="G37" s="794"/>
      <c r="H37" s="794"/>
      <c r="I37" s="794"/>
    </row>
    <row r="38" spans="1:94" ht="36.75" customHeight="1" thickBot="1" x14ac:dyDescent="0.25">
      <c r="A38" s="200" t="s">
        <v>1231</v>
      </c>
      <c r="B38" s="16"/>
      <c r="C38" s="508" t="s">
        <v>1630</v>
      </c>
      <c r="D38" s="191" t="s">
        <v>1543</v>
      </c>
      <c r="E38" s="417" t="s">
        <v>1629</v>
      </c>
      <c r="F38" s="175" t="str">
        <f>'Данные по ТП'!C112</f>
        <v>ТМ-250/10</v>
      </c>
      <c r="G38" s="132" t="s">
        <v>1544</v>
      </c>
      <c r="H38" s="131" t="s">
        <v>5</v>
      </c>
      <c r="I38" s="133">
        <f>'Данные по ТП'!F112</f>
        <v>1744</v>
      </c>
    </row>
    <row r="39" spans="1:94" ht="19.5" thickBot="1" x14ac:dyDescent="0.25">
      <c r="A39" s="728" t="s">
        <v>1232</v>
      </c>
      <c r="B39" s="731" t="s">
        <v>471</v>
      </c>
      <c r="C39" s="428">
        <v>2</v>
      </c>
      <c r="D39" s="182" t="s">
        <v>464</v>
      </c>
      <c r="E39" s="418"/>
      <c r="F39" s="212">
        <v>44</v>
      </c>
      <c r="G39" s="212">
        <v>36</v>
      </c>
      <c r="H39" s="212">
        <v>39</v>
      </c>
      <c r="I39" s="212">
        <v>1</v>
      </c>
    </row>
    <row r="40" spans="1:94" ht="19.5" thickBot="1" x14ac:dyDescent="0.25">
      <c r="A40" s="791"/>
      <c r="B40" s="775"/>
      <c r="C40" s="429">
        <v>3</v>
      </c>
      <c r="D40" s="182" t="s">
        <v>465</v>
      </c>
      <c r="E40" s="418"/>
      <c r="F40" s="212">
        <v>0</v>
      </c>
      <c r="G40" s="212">
        <v>3</v>
      </c>
      <c r="H40" s="212">
        <v>3</v>
      </c>
      <c r="I40" s="212">
        <v>3</v>
      </c>
    </row>
    <row r="41" spans="1:94" ht="19.5" thickBot="1" x14ac:dyDescent="0.25">
      <c r="A41" s="791"/>
      <c r="B41" s="775"/>
      <c r="C41" s="429">
        <v>4</v>
      </c>
      <c r="D41" s="182" t="s">
        <v>466</v>
      </c>
      <c r="E41" s="418"/>
      <c r="F41" s="212">
        <v>13</v>
      </c>
      <c r="G41" s="212">
        <v>16</v>
      </c>
      <c r="H41" s="212">
        <v>25</v>
      </c>
      <c r="I41" s="212">
        <v>4</v>
      </c>
    </row>
    <row r="42" spans="1:94" ht="19.5" thickBot="1" x14ac:dyDescent="0.25">
      <c r="A42" s="791"/>
      <c r="B42" s="775"/>
      <c r="C42" s="429"/>
      <c r="D42" s="182"/>
      <c r="E42" s="418"/>
      <c r="F42" s="387"/>
      <c r="G42" s="387"/>
      <c r="H42" s="387"/>
      <c r="I42" s="387"/>
    </row>
    <row r="43" spans="1:94" ht="19.5" thickBot="1" x14ac:dyDescent="0.25">
      <c r="A43" s="791"/>
      <c r="B43" s="775"/>
      <c r="C43" s="429"/>
      <c r="D43" s="182"/>
      <c r="E43" s="418"/>
      <c r="F43" s="387"/>
      <c r="G43" s="387"/>
      <c r="H43" s="387"/>
      <c r="I43" s="387"/>
    </row>
    <row r="44" spans="1:94" ht="19.5" thickBot="1" x14ac:dyDescent="0.25">
      <c r="A44" s="791"/>
      <c r="B44" s="775"/>
      <c r="C44" s="429"/>
      <c r="D44" s="3" t="s">
        <v>1506</v>
      </c>
      <c r="E44" s="420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4" ht="19.5" thickBot="1" x14ac:dyDescent="0.25">
      <c r="A45" s="791"/>
      <c r="B45" s="775"/>
      <c r="C45" s="429"/>
      <c r="D45" s="3" t="s">
        <v>1507</v>
      </c>
      <c r="E45" s="420"/>
      <c r="F45" s="141">
        <f>(F44*1.73*380*0.9)/1000</f>
        <v>33.724620000000002</v>
      </c>
      <c r="G45" s="141">
        <f>(G44*1.73*380*0.9)/1000</f>
        <v>32.5413</v>
      </c>
      <c r="H45" s="141">
        <f>(H44*1.73*380*0.9)/1000</f>
        <v>39.641219999999997</v>
      </c>
      <c r="I45" s="142"/>
    </row>
    <row r="46" spans="1:94" ht="18.75" thickBot="1" x14ac:dyDescent="0.25">
      <c r="A46" s="791"/>
      <c r="B46" s="775"/>
      <c r="C46" s="429"/>
      <c r="D46" s="3" t="s">
        <v>1508</v>
      </c>
      <c r="E46" s="421"/>
      <c r="F46" s="742">
        <f>(F45+G45+H45)</f>
        <v>105.90714</v>
      </c>
      <c r="G46" s="743"/>
      <c r="H46" s="743"/>
      <c r="I46" s="744"/>
    </row>
    <row r="47" spans="1:94" ht="19.5" thickBot="1" x14ac:dyDescent="0.25">
      <c r="A47" s="791"/>
      <c r="B47" s="775"/>
      <c r="C47" s="430"/>
      <c r="D47" s="765"/>
      <c r="E47" s="766"/>
      <c r="F47" s="766"/>
      <c r="G47" s="766"/>
      <c r="H47" s="766"/>
      <c r="I47" s="779"/>
    </row>
    <row r="48" spans="1:94" s="250" customFormat="1" ht="36" customHeight="1" thickBot="1" x14ac:dyDescent="0.25">
      <c r="A48" s="791"/>
      <c r="B48" s="775"/>
      <c r="C48" s="508" t="s">
        <v>1630</v>
      </c>
      <c r="D48" s="191" t="s">
        <v>1519</v>
      </c>
      <c r="E48" s="417" t="s">
        <v>1629</v>
      </c>
      <c r="F48" s="175" t="str">
        <f>'Данные по ТП'!C113</f>
        <v>ТМ-250/10</v>
      </c>
      <c r="G48" s="132" t="s">
        <v>1544</v>
      </c>
      <c r="H48" s="131" t="s">
        <v>5</v>
      </c>
      <c r="I48" s="133">
        <f>'Данные по ТП'!F113</f>
        <v>1447</v>
      </c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</row>
    <row r="49" spans="1:94" ht="19.5" thickBot="1" x14ac:dyDescent="0.25">
      <c r="A49" s="791"/>
      <c r="B49" s="775"/>
      <c r="C49" s="429">
        <v>6</v>
      </c>
      <c r="D49" s="182" t="s">
        <v>467</v>
      </c>
      <c r="E49" s="418"/>
      <c r="F49" s="212">
        <v>0</v>
      </c>
      <c r="G49" s="212">
        <v>0</v>
      </c>
      <c r="H49" s="212">
        <v>0</v>
      </c>
      <c r="I49" s="212">
        <v>0</v>
      </c>
    </row>
    <row r="50" spans="1:94" ht="19.5" thickBot="1" x14ac:dyDescent="0.25">
      <c r="A50" s="791"/>
      <c r="B50" s="775"/>
      <c r="C50" s="429">
        <v>7</v>
      </c>
      <c r="D50" s="182" t="s">
        <v>468</v>
      </c>
      <c r="E50" s="418"/>
      <c r="F50" s="212">
        <v>0</v>
      </c>
      <c r="G50" s="212">
        <v>0</v>
      </c>
      <c r="H50" s="212">
        <v>0</v>
      </c>
      <c r="I50" s="212">
        <v>0</v>
      </c>
    </row>
    <row r="51" spans="1:94" ht="19.5" thickBot="1" x14ac:dyDescent="0.25">
      <c r="A51" s="791"/>
      <c r="B51" s="775"/>
      <c r="C51" s="429">
        <v>8</v>
      </c>
      <c r="D51" s="182" t="s">
        <v>469</v>
      </c>
      <c r="E51" s="418"/>
      <c r="F51" s="212">
        <v>0</v>
      </c>
      <c r="G51" s="212">
        <v>0</v>
      </c>
      <c r="H51" s="212">
        <v>0</v>
      </c>
      <c r="I51" s="212">
        <v>0</v>
      </c>
    </row>
    <row r="52" spans="1:94" ht="19.5" thickBot="1" x14ac:dyDescent="0.25">
      <c r="A52" s="791"/>
      <c r="B52" s="775"/>
      <c r="C52" s="429"/>
      <c r="D52" s="182"/>
      <c r="E52" s="418"/>
      <c r="F52" s="387"/>
      <c r="G52" s="387"/>
      <c r="H52" s="387"/>
      <c r="I52" s="387"/>
    </row>
    <row r="53" spans="1:94" ht="19.5" thickBot="1" x14ac:dyDescent="0.25">
      <c r="A53" s="791"/>
      <c r="B53" s="775"/>
      <c r="C53" s="429"/>
      <c r="D53" s="182"/>
      <c r="E53" s="418"/>
      <c r="F53" s="387"/>
      <c r="G53" s="387"/>
      <c r="H53" s="387"/>
      <c r="I53" s="387"/>
    </row>
    <row r="54" spans="1:94" ht="19.5" thickBot="1" x14ac:dyDescent="0.25">
      <c r="A54" s="791"/>
      <c r="B54" s="775"/>
      <c r="C54" s="429"/>
      <c r="D54" s="3" t="s">
        <v>1505</v>
      </c>
      <c r="E54" s="420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4" ht="19.5" thickBot="1" x14ac:dyDescent="0.25">
      <c r="A55" s="791"/>
      <c r="B55" s="775"/>
      <c r="C55" s="429"/>
      <c r="D55" s="3" t="s">
        <v>1507</v>
      </c>
      <c r="E55" s="420"/>
      <c r="F55" s="141">
        <f>(F54*1.73*380*0.9)/1000</f>
        <v>0</v>
      </c>
      <c r="G55" s="141">
        <f>(G54*1.73*380*0.9)/1000</f>
        <v>0</v>
      </c>
      <c r="H55" s="141">
        <f>(H54*1.73*380*0.9)/1000</f>
        <v>0</v>
      </c>
      <c r="I55" s="142"/>
    </row>
    <row r="56" spans="1:94" ht="18.75" thickBot="1" x14ac:dyDescent="0.25">
      <c r="A56" s="791"/>
      <c r="B56" s="775"/>
      <c r="C56" s="429"/>
      <c r="D56" s="3" t="s">
        <v>1509</v>
      </c>
      <c r="E56" s="421"/>
      <c r="F56" s="742">
        <f>(F55+G55+H55)</f>
        <v>0</v>
      </c>
      <c r="G56" s="743"/>
      <c r="H56" s="743"/>
      <c r="I56" s="744"/>
    </row>
    <row r="57" spans="1:94" ht="19.5" thickBot="1" x14ac:dyDescent="0.25">
      <c r="A57" s="792"/>
      <c r="B57" s="776"/>
      <c r="C57" s="460"/>
      <c r="D57" s="37" t="s">
        <v>88</v>
      </c>
      <c r="E57" s="434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4" ht="32.25" customHeight="1" thickBot="1" x14ac:dyDescent="0.25">
      <c r="A58" s="800"/>
      <c r="B58" s="794"/>
      <c r="C58" s="794"/>
      <c r="D58" s="794"/>
      <c r="E58" s="794"/>
      <c r="F58" s="794"/>
      <c r="G58" s="794"/>
      <c r="H58" s="794"/>
      <c r="I58" s="794"/>
    </row>
    <row r="59" spans="1:94" s="250" customFormat="1" ht="38.25" customHeight="1" thickBot="1" x14ac:dyDescent="0.35">
      <c r="A59" s="192" t="s">
        <v>1224</v>
      </c>
      <c r="B59" s="251"/>
      <c r="C59" s="508" t="s">
        <v>1630</v>
      </c>
      <c r="D59" s="191" t="s">
        <v>1519</v>
      </c>
      <c r="E59" s="417" t="s">
        <v>1629</v>
      </c>
      <c r="F59" s="175" t="str">
        <f>'Данные по ТП'!C117</f>
        <v>ТМ-630/10</v>
      </c>
      <c r="G59" s="132" t="s">
        <v>1544</v>
      </c>
      <c r="H59" s="131" t="s">
        <v>5</v>
      </c>
      <c r="I59" s="133">
        <f>'Данные по ТП'!F117</f>
        <v>70173</v>
      </c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</row>
    <row r="60" spans="1:94" ht="19.5" thickBot="1" x14ac:dyDescent="0.25">
      <c r="A60" s="728" t="s">
        <v>1195</v>
      </c>
      <c r="B60" s="731" t="s">
        <v>472</v>
      </c>
      <c r="C60" s="428">
        <v>1</v>
      </c>
      <c r="D60" s="182" t="s">
        <v>1489</v>
      </c>
      <c r="E60" s="418"/>
      <c r="F60" s="212"/>
      <c r="G60" s="212"/>
      <c r="H60" s="212"/>
      <c r="I60" s="212"/>
    </row>
    <row r="61" spans="1:94" ht="19.5" thickBot="1" x14ac:dyDescent="0.25">
      <c r="A61" s="729"/>
      <c r="B61" s="732"/>
      <c r="C61" s="428">
        <v>2</v>
      </c>
      <c r="D61" s="182" t="s">
        <v>1490</v>
      </c>
      <c r="E61" s="418"/>
      <c r="F61" s="212">
        <v>14</v>
      </c>
      <c r="G61" s="212">
        <v>16</v>
      </c>
      <c r="H61" s="212">
        <v>14</v>
      </c>
      <c r="I61" s="212">
        <v>4</v>
      </c>
    </row>
    <row r="62" spans="1:94" ht="19.5" thickBot="1" x14ac:dyDescent="0.25">
      <c r="A62" s="729"/>
      <c r="B62" s="732"/>
      <c r="C62" s="428">
        <v>3</v>
      </c>
      <c r="D62" s="182" t="s">
        <v>1491</v>
      </c>
      <c r="E62" s="418"/>
      <c r="F62" s="212">
        <v>165</v>
      </c>
      <c r="G62" s="212">
        <v>135</v>
      </c>
      <c r="H62" s="212">
        <v>145</v>
      </c>
      <c r="I62" s="212">
        <v>16</v>
      </c>
    </row>
    <row r="63" spans="1:94" ht="19.5" thickBot="1" x14ac:dyDescent="0.25">
      <c r="A63" s="729"/>
      <c r="B63" s="732"/>
      <c r="C63" s="428">
        <v>4</v>
      </c>
      <c r="D63" s="182" t="s">
        <v>1492</v>
      </c>
      <c r="E63" s="418"/>
      <c r="F63" s="212">
        <v>1</v>
      </c>
      <c r="G63" s="212">
        <v>1</v>
      </c>
      <c r="H63" s="212">
        <v>8</v>
      </c>
      <c r="I63" s="212">
        <v>4</v>
      </c>
    </row>
    <row r="64" spans="1:94" ht="19.5" thickBot="1" x14ac:dyDescent="0.25">
      <c r="A64" s="729"/>
      <c r="B64" s="732"/>
      <c r="C64" s="428">
        <v>5</v>
      </c>
      <c r="D64" s="182" t="s">
        <v>1493</v>
      </c>
      <c r="E64" s="418"/>
      <c r="F64" s="212">
        <v>1</v>
      </c>
      <c r="G64" s="212">
        <v>0</v>
      </c>
      <c r="H64" s="212">
        <v>3</v>
      </c>
      <c r="I64" s="212">
        <v>2</v>
      </c>
    </row>
    <row r="65" spans="1:9" ht="19.5" thickBot="1" x14ac:dyDescent="0.25">
      <c r="A65" s="729"/>
      <c r="B65" s="732"/>
      <c r="C65" s="428">
        <v>6</v>
      </c>
      <c r="D65" s="182" t="s">
        <v>1494</v>
      </c>
      <c r="E65" s="418"/>
      <c r="F65" s="212">
        <v>0</v>
      </c>
      <c r="G65" s="212">
        <v>0</v>
      </c>
      <c r="H65" s="212">
        <v>0</v>
      </c>
      <c r="I65" s="212">
        <v>0</v>
      </c>
    </row>
    <row r="66" spans="1:9" ht="19.5" thickBot="1" x14ac:dyDescent="0.25">
      <c r="A66" s="729"/>
      <c r="B66" s="732"/>
      <c r="C66" s="428">
        <v>7</v>
      </c>
      <c r="D66" s="182" t="s">
        <v>1495</v>
      </c>
      <c r="E66" s="418"/>
      <c r="F66" s="212">
        <v>0</v>
      </c>
      <c r="G66" s="212">
        <v>0</v>
      </c>
      <c r="H66" s="212">
        <v>0</v>
      </c>
      <c r="I66" s="212">
        <v>0</v>
      </c>
    </row>
    <row r="67" spans="1:9" ht="19.5" thickBot="1" x14ac:dyDescent="0.25">
      <c r="A67" s="729"/>
      <c r="B67" s="732"/>
      <c r="C67" s="428">
        <v>8</v>
      </c>
      <c r="D67" s="182" t="s">
        <v>1123</v>
      </c>
      <c r="E67" s="418"/>
      <c r="F67" s="212"/>
      <c r="G67" s="212"/>
      <c r="H67" s="212"/>
      <c r="I67" s="254"/>
    </row>
    <row r="68" spans="1:9" ht="19.5" thickBot="1" x14ac:dyDescent="0.25">
      <c r="A68" s="729"/>
      <c r="B68" s="732"/>
      <c r="C68" s="428" t="s">
        <v>1637</v>
      </c>
      <c r="D68" s="182" t="s">
        <v>1496</v>
      </c>
      <c r="E68" s="418"/>
      <c r="F68" s="212"/>
      <c r="G68" s="212"/>
      <c r="H68" s="212"/>
      <c r="I68" s="254"/>
    </row>
    <row r="69" spans="1:9" ht="19.5" thickBot="1" x14ac:dyDescent="0.25">
      <c r="A69" s="729"/>
      <c r="B69" s="732"/>
      <c r="C69" s="254" t="s">
        <v>1225</v>
      </c>
      <c r="D69" s="255" t="s">
        <v>1225</v>
      </c>
      <c r="E69" s="442"/>
      <c r="F69" s="212">
        <v>0</v>
      </c>
      <c r="G69" s="212">
        <v>0</v>
      </c>
      <c r="H69" s="212">
        <v>0</v>
      </c>
      <c r="I69" s="212">
        <v>0</v>
      </c>
    </row>
    <row r="70" spans="1:9" ht="19.5" thickBot="1" x14ac:dyDescent="0.25">
      <c r="A70" s="729"/>
      <c r="B70" s="732"/>
      <c r="C70" s="428"/>
      <c r="D70" s="255"/>
      <c r="E70" s="442"/>
      <c r="F70" s="387"/>
      <c r="G70" s="387"/>
      <c r="H70" s="387"/>
      <c r="I70" s="387"/>
    </row>
    <row r="71" spans="1:9" ht="19.5" thickBot="1" x14ac:dyDescent="0.25">
      <c r="A71" s="729"/>
      <c r="B71" s="732"/>
      <c r="C71" s="428"/>
      <c r="D71" s="255"/>
      <c r="E71" s="442"/>
      <c r="F71" s="387"/>
      <c r="G71" s="387"/>
      <c r="H71" s="387"/>
      <c r="I71" s="387"/>
    </row>
    <row r="72" spans="1:9" ht="19.5" thickBot="1" x14ac:dyDescent="0.25">
      <c r="A72" s="729"/>
      <c r="B72" s="732"/>
      <c r="C72" s="428"/>
      <c r="D72" s="3" t="s">
        <v>1505</v>
      </c>
      <c r="E72" s="420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 x14ac:dyDescent="0.25">
      <c r="A73" s="729"/>
      <c r="B73" s="732"/>
      <c r="C73" s="428"/>
      <c r="D73" s="3" t="s">
        <v>1507</v>
      </c>
      <c r="E73" s="420"/>
      <c r="F73" s="141">
        <f>(F72*1.73*380*0.9)/1000</f>
        <v>107.09045999999999</v>
      </c>
      <c r="G73" s="141">
        <f>(G72*1.73*380*0.9)/1000</f>
        <v>89.93231999999999</v>
      </c>
      <c r="H73" s="141">
        <f>(H72*1.73*380*0.9)/1000</f>
        <v>100.58220000000001</v>
      </c>
      <c r="I73" s="142"/>
    </row>
    <row r="74" spans="1:9" ht="18.75" thickBot="1" x14ac:dyDescent="0.25">
      <c r="A74" s="729"/>
      <c r="B74" s="732"/>
      <c r="C74" s="428"/>
      <c r="D74" s="3" t="s">
        <v>1509</v>
      </c>
      <c r="E74" s="421"/>
      <c r="F74" s="742">
        <f>(F73+G73+H73)</f>
        <v>297.60498000000001</v>
      </c>
      <c r="G74" s="743"/>
      <c r="H74" s="743"/>
      <c r="I74" s="744"/>
    </row>
    <row r="75" spans="1:9" ht="19.5" thickBot="1" x14ac:dyDescent="0.25">
      <c r="A75" s="729"/>
      <c r="B75" s="732"/>
      <c r="C75" s="431"/>
      <c r="D75" s="765"/>
      <c r="E75" s="766"/>
      <c r="F75" s="766"/>
      <c r="G75" s="766"/>
      <c r="H75" s="766"/>
      <c r="I75" s="779"/>
    </row>
    <row r="76" spans="1:9" ht="45.75" customHeight="1" thickBot="1" x14ac:dyDescent="0.25">
      <c r="A76" s="729"/>
      <c r="B76" s="732"/>
      <c r="C76" s="508" t="s">
        <v>1630</v>
      </c>
      <c r="D76" s="191" t="s">
        <v>1543</v>
      </c>
      <c r="E76" s="417" t="s">
        <v>1629</v>
      </c>
      <c r="F76" s="175" t="str">
        <f>'Данные по ТП'!C116</f>
        <v>ТМ-630/10</v>
      </c>
      <c r="G76" s="132" t="s">
        <v>1544</v>
      </c>
      <c r="H76" s="131" t="s">
        <v>5</v>
      </c>
      <c r="I76" s="133">
        <f>'Данные по ТП'!F116</f>
        <v>28060</v>
      </c>
    </row>
    <row r="77" spans="1:9" ht="19.5" thickBot="1" x14ac:dyDescent="0.25">
      <c r="A77" s="729"/>
      <c r="B77" s="732"/>
      <c r="C77" s="428">
        <v>10</v>
      </c>
      <c r="D77" s="182" t="s">
        <v>1500</v>
      </c>
      <c r="E77" s="418"/>
      <c r="F77" s="212">
        <v>0</v>
      </c>
      <c r="G77" s="212">
        <v>0</v>
      </c>
      <c r="H77" s="212">
        <v>0</v>
      </c>
      <c r="I77" s="212">
        <v>0</v>
      </c>
    </row>
    <row r="78" spans="1:9" ht="19.5" thickBot="1" x14ac:dyDescent="0.25">
      <c r="A78" s="729"/>
      <c r="B78" s="732"/>
      <c r="C78" s="428">
        <v>11</v>
      </c>
      <c r="D78" s="182" t="s">
        <v>1499</v>
      </c>
      <c r="E78" s="418"/>
      <c r="F78" s="212">
        <v>35</v>
      </c>
      <c r="G78" s="212">
        <v>30</v>
      </c>
      <c r="H78" s="212">
        <v>36</v>
      </c>
      <c r="I78" s="212">
        <v>6</v>
      </c>
    </row>
    <row r="79" spans="1:9" ht="19.5" thickBot="1" x14ac:dyDescent="0.25">
      <c r="A79" s="729"/>
      <c r="B79" s="732"/>
      <c r="C79" s="428" t="s">
        <v>1638</v>
      </c>
      <c r="D79" s="182" t="s">
        <v>1498</v>
      </c>
      <c r="E79" s="418"/>
      <c r="F79" s="212"/>
      <c r="G79" s="212"/>
      <c r="H79" s="212"/>
      <c r="I79" s="212"/>
    </row>
    <row r="80" spans="1:9" ht="19.5" thickBot="1" x14ac:dyDescent="0.25">
      <c r="A80" s="729"/>
      <c r="B80" s="732"/>
      <c r="C80" s="428" t="s">
        <v>1632</v>
      </c>
      <c r="D80" s="182" t="s">
        <v>1497</v>
      </c>
      <c r="E80" s="418"/>
      <c r="F80" s="212"/>
      <c r="G80" s="212"/>
      <c r="H80" s="212"/>
      <c r="I80" s="212"/>
    </row>
    <row r="81" spans="1:9" ht="19.5" thickBot="1" x14ac:dyDescent="0.25">
      <c r="A81" s="729"/>
      <c r="B81" s="732"/>
      <c r="C81" s="428"/>
      <c r="D81" s="182"/>
      <c r="E81" s="418"/>
      <c r="F81" s="387"/>
      <c r="G81" s="387"/>
      <c r="H81" s="387"/>
      <c r="I81" s="387"/>
    </row>
    <row r="82" spans="1:9" ht="19.5" thickBot="1" x14ac:dyDescent="0.25">
      <c r="A82" s="729"/>
      <c r="B82" s="732"/>
      <c r="C82" s="428"/>
      <c r="D82" s="182"/>
      <c r="E82" s="418"/>
      <c r="F82" s="387"/>
      <c r="G82" s="387"/>
      <c r="H82" s="387"/>
      <c r="I82" s="387"/>
    </row>
    <row r="83" spans="1:9" ht="19.5" thickBot="1" x14ac:dyDescent="0.25">
      <c r="A83" s="729"/>
      <c r="B83" s="732"/>
      <c r="C83" s="428"/>
      <c r="D83" s="3" t="s">
        <v>1506</v>
      </c>
      <c r="E83" s="420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 x14ac:dyDescent="0.25">
      <c r="A84" s="729"/>
      <c r="B84" s="732"/>
      <c r="C84" s="428"/>
      <c r="D84" s="3" t="s">
        <v>1507</v>
      </c>
      <c r="E84" s="420"/>
      <c r="F84" s="141">
        <f>(F83*1.73*380*0.9)/1000</f>
        <v>20.708100000000002</v>
      </c>
      <c r="G84" s="141">
        <f>(G83*1.73*380*0.9)/1000</f>
        <v>17.7498</v>
      </c>
      <c r="H84" s="141">
        <f>(H83*1.73*380*0.9)/1000</f>
        <v>21.299760000000003</v>
      </c>
      <c r="I84" s="142"/>
    </row>
    <row r="85" spans="1:9" ht="18.75" thickBot="1" x14ac:dyDescent="0.25">
      <c r="A85" s="729"/>
      <c r="B85" s="732"/>
      <c r="C85" s="428"/>
      <c r="D85" s="3" t="s">
        <v>1508</v>
      </c>
      <c r="E85" s="421"/>
      <c r="F85" s="742">
        <f>(F84+G84+H84)</f>
        <v>59.757660000000001</v>
      </c>
      <c r="G85" s="743"/>
      <c r="H85" s="743"/>
      <c r="I85" s="744"/>
    </row>
    <row r="86" spans="1:9" ht="19.5" thickBot="1" x14ac:dyDescent="0.25">
      <c r="A86" s="730"/>
      <c r="B86" s="733"/>
      <c r="C86" s="465"/>
      <c r="D86" s="37" t="s">
        <v>88</v>
      </c>
      <c r="E86" s="434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 x14ac:dyDescent="0.25">
      <c r="A87" s="800"/>
      <c r="B87" s="794"/>
      <c r="C87" s="794"/>
      <c r="D87" s="794"/>
      <c r="E87" s="794"/>
      <c r="F87" s="794"/>
      <c r="G87" s="794"/>
      <c r="H87" s="794"/>
      <c r="I87" s="794"/>
    </row>
    <row r="88" spans="1:9" ht="42" customHeight="1" thickBot="1" x14ac:dyDescent="0.25">
      <c r="A88" s="200" t="s">
        <v>1231</v>
      </c>
      <c r="B88" s="16"/>
      <c r="C88" s="508" t="s">
        <v>1630</v>
      </c>
      <c r="D88" s="191" t="s">
        <v>1543</v>
      </c>
      <c r="E88" s="417" t="s">
        <v>1629</v>
      </c>
      <c r="F88" s="175" t="str">
        <f>'Данные по ТП'!C118</f>
        <v>ТМ-400/10</v>
      </c>
      <c r="G88" s="132" t="s">
        <v>1544</v>
      </c>
      <c r="H88" s="131" t="s">
        <v>5</v>
      </c>
      <c r="I88" s="133">
        <f>'Данные по ТП'!F118</f>
        <v>40702</v>
      </c>
    </row>
    <row r="89" spans="1:9" ht="19.5" thickBot="1" x14ac:dyDescent="0.25">
      <c r="A89" s="728" t="s">
        <v>1232</v>
      </c>
      <c r="B89" s="731" t="s">
        <v>473</v>
      </c>
      <c r="C89" s="428">
        <v>4</v>
      </c>
      <c r="D89" s="182" t="s">
        <v>1501</v>
      </c>
      <c r="E89" s="418"/>
      <c r="F89" s="212">
        <v>48</v>
      </c>
      <c r="G89" s="212">
        <v>39</v>
      </c>
      <c r="H89" s="212">
        <v>45</v>
      </c>
      <c r="I89" s="212">
        <v>18</v>
      </c>
    </row>
    <row r="90" spans="1:9" ht="19.5" thickBot="1" x14ac:dyDescent="0.25">
      <c r="A90" s="729"/>
      <c r="B90" s="732"/>
      <c r="C90" s="428"/>
      <c r="D90" s="182"/>
      <c r="E90" s="418"/>
      <c r="F90" s="387"/>
      <c r="G90" s="387"/>
      <c r="H90" s="387"/>
      <c r="I90" s="387"/>
    </row>
    <row r="91" spans="1:9" ht="19.5" thickBot="1" x14ac:dyDescent="0.25">
      <c r="A91" s="729"/>
      <c r="B91" s="732"/>
      <c r="C91" s="428"/>
      <c r="D91" s="182"/>
      <c r="E91" s="418"/>
      <c r="F91" s="387"/>
      <c r="G91" s="387"/>
      <c r="H91" s="387"/>
      <c r="I91" s="387"/>
    </row>
    <row r="92" spans="1:9" ht="19.5" thickBot="1" x14ac:dyDescent="0.25">
      <c r="A92" s="791"/>
      <c r="B92" s="775"/>
      <c r="C92" s="429"/>
      <c r="D92" s="3" t="s">
        <v>1506</v>
      </c>
      <c r="E92" s="420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 x14ac:dyDescent="0.25">
      <c r="A93" s="791"/>
      <c r="B93" s="775"/>
      <c r="C93" s="429"/>
      <c r="D93" s="3" t="s">
        <v>1507</v>
      </c>
      <c r="E93" s="420"/>
      <c r="F93" s="141">
        <f>(F92*1.73*380*0.9)/1000</f>
        <v>28.399679999999996</v>
      </c>
      <c r="G93" s="141">
        <f>(G92*1.73*380*0.9)/1000</f>
        <v>23.074739999999998</v>
      </c>
      <c r="H93" s="141">
        <f>(H92*1.73*380*0.9)/1000</f>
        <v>26.624699999999997</v>
      </c>
      <c r="I93" s="142"/>
    </row>
    <row r="94" spans="1:9" ht="18.75" thickBot="1" x14ac:dyDescent="0.25">
      <c r="A94" s="791"/>
      <c r="B94" s="775"/>
      <c r="C94" s="429"/>
      <c r="D94" s="3" t="s">
        <v>1508</v>
      </c>
      <c r="E94" s="421"/>
      <c r="F94" s="742">
        <f>(F93+G93+H93)</f>
        <v>78.099119999999999</v>
      </c>
      <c r="G94" s="743"/>
      <c r="H94" s="743"/>
      <c r="I94" s="744"/>
    </row>
    <row r="95" spans="1:9" ht="19.5" thickBot="1" x14ac:dyDescent="0.25">
      <c r="A95" s="791"/>
      <c r="B95" s="775"/>
      <c r="C95" s="430"/>
      <c r="D95" s="765"/>
      <c r="E95" s="766"/>
      <c r="F95" s="766"/>
      <c r="G95" s="766"/>
      <c r="H95" s="766"/>
      <c r="I95" s="779"/>
    </row>
    <row r="96" spans="1:9" ht="39" customHeight="1" thickBot="1" x14ac:dyDescent="0.25">
      <c r="A96" s="791"/>
      <c r="B96" s="775"/>
      <c r="C96" s="508" t="s">
        <v>1630</v>
      </c>
      <c r="D96" s="130" t="s">
        <v>1519</v>
      </c>
      <c r="E96" s="417" t="s">
        <v>1629</v>
      </c>
      <c r="F96" s="175" t="str">
        <f>'Данные по ТП'!C119</f>
        <v>ТМ-250/10</v>
      </c>
      <c r="G96" s="132" t="s">
        <v>1544</v>
      </c>
      <c r="H96" s="131" t="s">
        <v>5</v>
      </c>
      <c r="I96" s="133">
        <f>'Данные по ТП'!F119</f>
        <v>1689</v>
      </c>
    </row>
    <row r="97" spans="1:9" ht="19.5" thickBot="1" x14ac:dyDescent="0.25">
      <c r="A97" s="791"/>
      <c r="B97" s="775"/>
      <c r="C97" s="429">
        <v>12</v>
      </c>
      <c r="D97" s="182" t="s">
        <v>1502</v>
      </c>
      <c r="E97" s="418"/>
      <c r="F97" s="212">
        <v>0</v>
      </c>
      <c r="G97" s="212">
        <v>0</v>
      </c>
      <c r="H97" s="212">
        <v>0</v>
      </c>
      <c r="I97" s="212">
        <v>0</v>
      </c>
    </row>
    <row r="98" spans="1:9" ht="19.5" thickBot="1" x14ac:dyDescent="0.25">
      <c r="A98" s="791"/>
      <c r="B98" s="775"/>
      <c r="C98" s="429">
        <v>16</v>
      </c>
      <c r="D98" s="182" t="s">
        <v>1503</v>
      </c>
      <c r="E98" s="418"/>
      <c r="F98" s="212"/>
      <c r="G98" s="212"/>
      <c r="H98" s="212"/>
      <c r="I98" s="212"/>
    </row>
    <row r="99" spans="1:9" ht="19.5" thickBot="1" x14ac:dyDescent="0.25">
      <c r="A99" s="791"/>
      <c r="B99" s="775"/>
      <c r="C99" s="429"/>
      <c r="D99" s="182"/>
      <c r="E99" s="418"/>
      <c r="F99" s="387"/>
      <c r="G99" s="387"/>
      <c r="H99" s="387"/>
      <c r="I99" s="387"/>
    </row>
    <row r="100" spans="1:9" ht="19.5" thickBot="1" x14ac:dyDescent="0.25">
      <c r="A100" s="791"/>
      <c r="B100" s="775"/>
      <c r="C100" s="429"/>
      <c r="D100" s="182"/>
      <c r="E100" s="418"/>
      <c r="F100" s="387"/>
      <c r="G100" s="387"/>
      <c r="H100" s="387"/>
      <c r="I100" s="387"/>
    </row>
    <row r="101" spans="1:9" ht="19.5" thickBot="1" x14ac:dyDescent="0.25">
      <c r="A101" s="791"/>
      <c r="B101" s="775"/>
      <c r="C101" s="429"/>
      <c r="D101" s="3" t="s">
        <v>1505</v>
      </c>
      <c r="E101" s="420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 x14ac:dyDescent="0.25">
      <c r="A102" s="791"/>
      <c r="B102" s="775"/>
      <c r="C102" s="429"/>
      <c r="D102" s="3" t="s">
        <v>1507</v>
      </c>
      <c r="E102" s="420"/>
      <c r="F102" s="141">
        <f>(F101*1.73*380*0.9)/1000</f>
        <v>0</v>
      </c>
      <c r="G102" s="141">
        <f>(G101*1.73*380*0.9)/1000</f>
        <v>0</v>
      </c>
      <c r="H102" s="141">
        <f>(H101*1.73*380*0.9)/1000</f>
        <v>0</v>
      </c>
      <c r="I102" s="142"/>
    </row>
    <row r="103" spans="1:9" ht="18.75" thickBot="1" x14ac:dyDescent="0.25">
      <c r="A103" s="791"/>
      <c r="B103" s="775"/>
      <c r="C103" s="429"/>
      <c r="D103" s="3" t="s">
        <v>1509</v>
      </c>
      <c r="E103" s="421"/>
      <c r="F103" s="742">
        <f>(F102+G102+H102)</f>
        <v>0</v>
      </c>
      <c r="G103" s="743"/>
      <c r="H103" s="743"/>
      <c r="I103" s="744"/>
    </row>
    <row r="104" spans="1:9" ht="19.5" thickBot="1" x14ac:dyDescent="0.25">
      <c r="A104" s="792"/>
      <c r="B104" s="776"/>
      <c r="C104" s="460"/>
      <c r="D104" s="37" t="s">
        <v>88</v>
      </c>
      <c r="E104" s="434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 x14ac:dyDescent="0.25">
      <c r="A105" s="844" t="s">
        <v>372</v>
      </c>
      <c r="B105" s="844"/>
      <c r="C105" s="844"/>
      <c r="D105" s="844"/>
      <c r="E105" s="844"/>
      <c r="F105" s="844"/>
      <c r="G105" s="844"/>
      <c r="H105" s="844"/>
      <c r="I105" s="844"/>
    </row>
    <row r="106" spans="1:9" ht="36.75" customHeight="1" thickBot="1" x14ac:dyDescent="0.25">
      <c r="A106" s="256" t="s">
        <v>1231</v>
      </c>
      <c r="B106" s="77"/>
      <c r="C106" s="508" t="s">
        <v>1630</v>
      </c>
      <c r="D106" s="191" t="s">
        <v>1543</v>
      </c>
      <c r="E106" s="417" t="s">
        <v>1629</v>
      </c>
      <c r="F106" s="175" t="str">
        <f>'Данные по ТП'!C114</f>
        <v>ТМ-250/10</v>
      </c>
      <c r="G106" s="132" t="s">
        <v>1544</v>
      </c>
      <c r="H106" s="131" t="s">
        <v>5</v>
      </c>
      <c r="I106" s="133">
        <f>'Данные по ТП'!F114</f>
        <v>781911</v>
      </c>
    </row>
    <row r="107" spans="1:9" ht="19.5" thickBot="1" x14ac:dyDescent="0.25">
      <c r="A107" s="842" t="s">
        <v>1232</v>
      </c>
      <c r="B107" s="843" t="s">
        <v>1106</v>
      </c>
      <c r="C107" s="388" t="s">
        <v>1107</v>
      </c>
      <c r="D107" s="185" t="s">
        <v>1107</v>
      </c>
      <c r="E107" s="418"/>
      <c r="F107" s="212"/>
      <c r="G107" s="212"/>
      <c r="H107" s="212"/>
      <c r="I107" s="212"/>
    </row>
    <row r="108" spans="1:9" ht="38.25" thickBot="1" x14ac:dyDescent="0.25">
      <c r="A108" s="842"/>
      <c r="B108" s="843"/>
      <c r="C108" s="388" t="s">
        <v>1108</v>
      </c>
      <c r="D108" s="185" t="s">
        <v>1504</v>
      </c>
      <c r="E108" s="418"/>
      <c r="F108" s="212"/>
      <c r="G108" s="212"/>
      <c r="H108" s="212"/>
      <c r="I108" s="212"/>
    </row>
    <row r="109" spans="1:9" ht="19.5" thickBot="1" x14ac:dyDescent="0.25">
      <c r="A109" s="842"/>
      <c r="B109" s="843"/>
      <c r="C109" s="388" t="s">
        <v>1109</v>
      </c>
      <c r="D109" s="185" t="s">
        <v>1109</v>
      </c>
      <c r="E109" s="418"/>
      <c r="F109" s="212"/>
      <c r="G109" s="212"/>
      <c r="H109" s="212"/>
      <c r="I109" s="212"/>
    </row>
    <row r="110" spans="1:9" ht="19.5" thickBot="1" x14ac:dyDescent="0.25">
      <c r="A110" s="842"/>
      <c r="B110" s="843"/>
      <c r="C110" s="388" t="s">
        <v>1110</v>
      </c>
      <c r="D110" s="185" t="s">
        <v>1110</v>
      </c>
      <c r="E110" s="418"/>
      <c r="F110" s="212"/>
      <c r="G110" s="212"/>
      <c r="H110" s="212"/>
      <c r="I110" s="212"/>
    </row>
    <row r="111" spans="1:9" ht="19.5" thickBot="1" x14ac:dyDescent="0.25">
      <c r="A111" s="842"/>
      <c r="B111" s="843"/>
      <c r="C111" s="388"/>
      <c r="D111" s="185"/>
      <c r="E111" s="418"/>
      <c r="F111" s="387"/>
      <c r="G111" s="387"/>
      <c r="H111" s="387"/>
      <c r="I111" s="387"/>
    </row>
    <row r="112" spans="1:9" ht="19.5" thickBot="1" x14ac:dyDescent="0.3">
      <c r="A112" s="842"/>
      <c r="B112" s="843"/>
      <c r="C112" s="473"/>
      <c r="D112" s="204"/>
      <c r="E112" s="423"/>
      <c r="F112" s="258"/>
      <c r="G112" s="258"/>
      <c r="H112" s="258"/>
      <c r="I112" s="258"/>
    </row>
    <row r="113" spans="1:9" ht="19.5" thickBot="1" x14ac:dyDescent="0.25">
      <c r="A113" s="842"/>
      <c r="B113" s="843"/>
      <c r="C113" s="432"/>
      <c r="D113" s="3" t="s">
        <v>1506</v>
      </c>
      <c r="E113" s="420"/>
      <c r="F113" s="70"/>
      <c r="G113" s="70"/>
      <c r="H113" s="70"/>
      <c r="I113" s="70"/>
    </row>
    <row r="114" spans="1:9" ht="19.5" thickBot="1" x14ac:dyDescent="0.25">
      <c r="A114" s="842"/>
      <c r="B114" s="843"/>
      <c r="C114" s="432"/>
      <c r="D114" s="3" t="s">
        <v>1507</v>
      </c>
      <c r="E114" s="420"/>
      <c r="F114" s="141">
        <f>(F113*1.73*380*0.9)/1000</f>
        <v>0</v>
      </c>
      <c r="G114" s="141">
        <f>(G113*1.73*380*0.9)/1000</f>
        <v>0</v>
      </c>
      <c r="H114" s="141">
        <f>(H113*1.73*380*0.9)/1000</f>
        <v>0</v>
      </c>
      <c r="I114" s="142"/>
    </row>
    <row r="115" spans="1:9" ht="18.75" thickBot="1" x14ac:dyDescent="0.25">
      <c r="A115" s="842"/>
      <c r="B115" s="843"/>
      <c r="C115" s="432"/>
      <c r="D115" s="3" t="s">
        <v>1508</v>
      </c>
      <c r="E115" s="421"/>
      <c r="F115" s="742">
        <f>(F114+G114+H114)</f>
        <v>0</v>
      </c>
      <c r="G115" s="743"/>
      <c r="H115" s="743"/>
      <c r="I115" s="744"/>
    </row>
    <row r="116" spans="1:9" ht="36.75" customHeight="1" thickBot="1" x14ac:dyDescent="0.25">
      <c r="A116" s="842"/>
      <c r="B116" s="843"/>
      <c r="C116" s="508" t="s">
        <v>1630</v>
      </c>
      <c r="D116" s="191" t="s">
        <v>1519</v>
      </c>
      <c r="E116" s="417" t="s">
        <v>1629</v>
      </c>
      <c r="F116" s="175" t="str">
        <f>'Данные по ТП'!C115</f>
        <v>ТМ-250/10</v>
      </c>
      <c r="G116" s="132" t="s">
        <v>1544</v>
      </c>
      <c r="H116" s="131" t="s">
        <v>5</v>
      </c>
      <c r="I116" s="248">
        <f>'Данные по ТП'!F115</f>
        <v>1078</v>
      </c>
    </row>
    <row r="117" spans="1:9" ht="19.5" thickBot="1" x14ac:dyDescent="0.25">
      <c r="A117" s="842"/>
      <c r="B117" s="843"/>
      <c r="C117" s="388" t="s">
        <v>1107</v>
      </c>
      <c r="D117" s="259" t="s">
        <v>1107</v>
      </c>
      <c r="E117" s="458"/>
      <c r="F117" s="212"/>
      <c r="G117" s="212"/>
      <c r="H117" s="212"/>
      <c r="I117" s="212"/>
    </row>
    <row r="118" spans="1:9" ht="19.5" thickBot="1" x14ac:dyDescent="0.25">
      <c r="A118" s="842"/>
      <c r="B118" s="843"/>
      <c r="C118" s="388" t="s">
        <v>1108</v>
      </c>
      <c r="D118" s="259" t="s">
        <v>1108</v>
      </c>
      <c r="E118" s="458"/>
      <c r="F118" s="212"/>
      <c r="G118" s="212"/>
      <c r="H118" s="212"/>
      <c r="I118" s="212"/>
    </row>
    <row r="119" spans="1:9" ht="19.5" thickBot="1" x14ac:dyDescent="0.25">
      <c r="A119" s="842"/>
      <c r="B119" s="843"/>
      <c r="C119" s="388" t="s">
        <v>1109</v>
      </c>
      <c r="D119" s="259" t="s">
        <v>1109</v>
      </c>
      <c r="E119" s="458"/>
      <c r="F119" s="212"/>
      <c r="G119" s="212"/>
      <c r="H119" s="212"/>
      <c r="I119" s="212"/>
    </row>
    <row r="120" spans="1:9" ht="19.5" thickBot="1" x14ac:dyDescent="0.25">
      <c r="A120" s="842"/>
      <c r="B120" s="843"/>
      <c r="C120" s="388" t="s">
        <v>1110</v>
      </c>
      <c r="D120" s="259" t="s">
        <v>1110</v>
      </c>
      <c r="E120" s="458"/>
      <c r="F120" s="212"/>
      <c r="G120" s="212"/>
      <c r="H120" s="212"/>
      <c r="I120" s="212"/>
    </row>
    <row r="121" spans="1:9" ht="19.5" thickBot="1" x14ac:dyDescent="0.25">
      <c r="A121" s="842"/>
      <c r="B121" s="843"/>
      <c r="C121" s="387"/>
      <c r="D121" s="217"/>
      <c r="E121" s="458"/>
      <c r="F121" s="387"/>
      <c r="G121" s="387"/>
      <c r="H121" s="387"/>
      <c r="I121" s="387"/>
    </row>
    <row r="122" spans="1:9" ht="19.5" thickBot="1" x14ac:dyDescent="0.25">
      <c r="A122" s="842"/>
      <c r="B122" s="843"/>
      <c r="C122" s="387"/>
      <c r="D122" s="217"/>
      <c r="E122" s="458"/>
      <c r="F122" s="387"/>
      <c r="G122" s="387"/>
      <c r="H122" s="387"/>
      <c r="I122" s="387"/>
    </row>
    <row r="123" spans="1:9" ht="19.5" thickBot="1" x14ac:dyDescent="0.25">
      <c r="A123" s="842"/>
      <c r="B123" s="843"/>
      <c r="C123" s="432"/>
      <c r="D123" s="3" t="s">
        <v>1505</v>
      </c>
      <c r="E123" s="420"/>
      <c r="F123" s="11">
        <v>0</v>
      </c>
      <c r="G123" s="11">
        <v>0</v>
      </c>
      <c r="H123" s="11">
        <v>0</v>
      </c>
      <c r="I123" s="11"/>
    </row>
    <row r="124" spans="1:9" ht="19.5" thickBot="1" x14ac:dyDescent="0.25">
      <c r="A124" s="842"/>
      <c r="B124" s="843"/>
      <c r="C124" s="432"/>
      <c r="D124" s="3" t="s">
        <v>1507</v>
      </c>
      <c r="E124" s="420"/>
      <c r="F124" s="141">
        <f>(F123*1.73*380*0.9)/1000</f>
        <v>0</v>
      </c>
      <c r="G124" s="141">
        <f>(G123*1.73*380*0.9)/1000</f>
        <v>0</v>
      </c>
      <c r="H124" s="141">
        <f>(H123*1.73*380*0.9)/1000</f>
        <v>0</v>
      </c>
      <c r="I124" s="142"/>
    </row>
    <row r="125" spans="1:9" ht="18.75" thickBot="1" x14ac:dyDescent="0.25">
      <c r="A125" s="842"/>
      <c r="B125" s="843"/>
      <c r="C125" s="432"/>
      <c r="D125" s="3" t="s">
        <v>1509</v>
      </c>
      <c r="E125" s="421"/>
      <c r="F125" s="742">
        <f>(F124+G124+H124)</f>
        <v>0</v>
      </c>
      <c r="G125" s="743"/>
      <c r="H125" s="743"/>
      <c r="I125" s="744"/>
    </row>
    <row r="126" spans="1:9" ht="19.5" thickBot="1" x14ac:dyDescent="0.25">
      <c r="A126" s="842"/>
      <c r="B126" s="843"/>
      <c r="C126" s="473"/>
      <c r="D126" s="37" t="s">
        <v>88</v>
      </c>
      <c r="E126" s="434"/>
      <c r="F126" s="48"/>
      <c r="G126" s="48"/>
      <c r="H126" s="48"/>
      <c r="I126" s="48"/>
    </row>
    <row r="127" spans="1:9" s="103" customFormat="1" x14ac:dyDescent="0.25">
      <c r="A127" s="238"/>
      <c r="B127" s="238"/>
      <c r="C127" s="469"/>
      <c r="E127" s="415"/>
      <c r="F127" s="181"/>
    </row>
    <row r="128" spans="1:9" s="103" customFormat="1" x14ac:dyDescent="0.25">
      <c r="A128" s="238"/>
      <c r="B128" s="238"/>
      <c r="C128" s="469"/>
      <c r="E128" s="415"/>
      <c r="F128" s="181"/>
    </row>
    <row r="129" spans="1:6" s="103" customFormat="1" x14ac:dyDescent="0.25">
      <c r="A129" s="238"/>
      <c r="B129" s="238"/>
      <c r="C129" s="469"/>
      <c r="E129" s="415"/>
      <c r="F129" s="181"/>
    </row>
    <row r="130" spans="1:6" s="103" customFormat="1" x14ac:dyDescent="0.25">
      <c r="A130" s="238"/>
      <c r="B130" s="238"/>
      <c r="C130" s="469"/>
      <c r="E130" s="415"/>
      <c r="F130" s="181"/>
    </row>
    <row r="131" spans="1:6" s="103" customFormat="1" x14ac:dyDescent="0.25">
      <c r="A131" s="238"/>
      <c r="B131" s="238"/>
      <c r="C131" s="469"/>
      <c r="E131" s="415"/>
      <c r="F131" s="181"/>
    </row>
    <row r="132" spans="1:6" s="103" customFormat="1" x14ac:dyDescent="0.25">
      <c r="A132" s="238"/>
      <c r="B132" s="238"/>
      <c r="C132" s="469"/>
      <c r="E132" s="415"/>
      <c r="F132" s="181"/>
    </row>
    <row r="133" spans="1:6" s="103" customFormat="1" x14ac:dyDescent="0.25">
      <c r="A133" s="238"/>
      <c r="B133" s="238"/>
      <c r="C133" s="469"/>
      <c r="E133" s="415"/>
      <c r="F133" s="181"/>
    </row>
    <row r="134" spans="1:6" s="103" customFormat="1" x14ac:dyDescent="0.25">
      <c r="A134" s="238"/>
      <c r="B134" s="238"/>
      <c r="C134" s="469"/>
      <c r="E134" s="415"/>
      <c r="F134" s="181"/>
    </row>
    <row r="135" spans="1:6" s="103" customFormat="1" x14ac:dyDescent="0.25">
      <c r="A135" s="238"/>
      <c r="B135" s="238"/>
      <c r="C135" s="469"/>
      <c r="E135" s="415"/>
      <c r="F135" s="181"/>
    </row>
    <row r="136" spans="1:6" s="103" customFormat="1" x14ac:dyDescent="0.25">
      <c r="A136" s="238"/>
      <c r="B136" s="238"/>
      <c r="C136" s="469"/>
      <c r="E136" s="415"/>
      <c r="F136" s="181"/>
    </row>
    <row r="137" spans="1:6" s="103" customFormat="1" x14ac:dyDescent="0.25">
      <c r="A137" s="238"/>
      <c r="B137" s="238"/>
      <c r="C137" s="469"/>
      <c r="E137" s="415"/>
      <c r="F137" s="181"/>
    </row>
    <row r="138" spans="1:6" s="103" customFormat="1" x14ac:dyDescent="0.25">
      <c r="A138" s="238"/>
      <c r="B138" s="238"/>
      <c r="C138" s="469"/>
      <c r="E138" s="415"/>
      <c r="F138" s="181"/>
    </row>
    <row r="139" spans="1:6" s="103" customFormat="1" x14ac:dyDescent="0.25">
      <c r="A139" s="238"/>
      <c r="B139" s="238"/>
      <c r="C139" s="469"/>
      <c r="E139" s="415"/>
      <c r="F139" s="181"/>
    </row>
    <row r="140" spans="1:6" s="103" customFormat="1" x14ac:dyDescent="0.25">
      <c r="A140" s="238"/>
      <c r="B140" s="238"/>
      <c r="C140" s="469"/>
      <c r="E140" s="415"/>
      <c r="F140" s="181"/>
    </row>
    <row r="141" spans="1:6" s="103" customFormat="1" x14ac:dyDescent="0.25">
      <c r="A141" s="238"/>
      <c r="B141" s="238"/>
      <c r="C141" s="469"/>
      <c r="E141" s="415"/>
      <c r="F141" s="181"/>
    </row>
    <row r="142" spans="1:6" s="103" customFormat="1" x14ac:dyDescent="0.25">
      <c r="A142" s="238"/>
      <c r="B142" s="238"/>
      <c r="C142" s="469"/>
      <c r="E142" s="415"/>
      <c r="F142" s="181"/>
    </row>
    <row r="143" spans="1:6" s="103" customFormat="1" x14ac:dyDescent="0.25">
      <c r="A143" s="238"/>
      <c r="B143" s="238"/>
      <c r="C143" s="469"/>
      <c r="E143" s="415"/>
      <c r="F143" s="181"/>
    </row>
    <row r="144" spans="1:6" s="103" customFormat="1" x14ac:dyDescent="0.25">
      <c r="A144" s="238"/>
      <c r="B144" s="238"/>
      <c r="C144" s="469"/>
      <c r="E144" s="415"/>
      <c r="F144" s="181"/>
    </row>
    <row r="145" spans="1:6" s="103" customFormat="1" x14ac:dyDescent="0.25">
      <c r="A145" s="238"/>
      <c r="B145" s="238"/>
      <c r="C145" s="469"/>
      <c r="E145" s="415"/>
      <c r="F145" s="181"/>
    </row>
    <row r="146" spans="1:6" s="103" customFormat="1" x14ac:dyDescent="0.25">
      <c r="A146" s="238"/>
      <c r="B146" s="238"/>
      <c r="C146" s="469"/>
      <c r="E146" s="415"/>
      <c r="F146" s="181"/>
    </row>
    <row r="147" spans="1:6" s="103" customFormat="1" x14ac:dyDescent="0.25">
      <c r="A147" s="238"/>
      <c r="B147" s="238"/>
      <c r="C147" s="469"/>
      <c r="E147" s="415"/>
      <c r="F147" s="181"/>
    </row>
    <row r="148" spans="1:6" s="103" customFormat="1" x14ac:dyDescent="0.25">
      <c r="A148" s="238"/>
      <c r="B148" s="238"/>
      <c r="C148" s="469"/>
      <c r="E148" s="415"/>
      <c r="F148" s="181"/>
    </row>
    <row r="149" spans="1:6" s="103" customFormat="1" x14ac:dyDescent="0.25">
      <c r="A149" s="238"/>
      <c r="B149" s="238"/>
      <c r="C149" s="469"/>
      <c r="E149" s="415"/>
      <c r="F149" s="181"/>
    </row>
    <row r="150" spans="1:6" s="103" customFormat="1" x14ac:dyDescent="0.25">
      <c r="A150" s="238"/>
      <c r="B150" s="238"/>
      <c r="C150" s="469"/>
      <c r="E150" s="415"/>
      <c r="F150" s="181"/>
    </row>
    <row r="151" spans="1:6" s="103" customFormat="1" x14ac:dyDescent="0.25">
      <c r="A151" s="238"/>
      <c r="B151" s="238"/>
      <c r="C151" s="469"/>
      <c r="E151" s="415"/>
      <c r="F151" s="181"/>
    </row>
    <row r="152" spans="1:6" s="103" customFormat="1" x14ac:dyDescent="0.25">
      <c r="A152" s="238"/>
      <c r="B152" s="238"/>
      <c r="C152" s="469"/>
      <c r="E152" s="415"/>
      <c r="F152" s="181"/>
    </row>
    <row r="153" spans="1:6" s="103" customFormat="1" x14ac:dyDescent="0.25">
      <c r="A153" s="238"/>
      <c r="B153" s="238"/>
      <c r="C153" s="469"/>
      <c r="E153" s="415"/>
      <c r="F153" s="181"/>
    </row>
    <row r="154" spans="1:6" s="103" customFormat="1" x14ac:dyDescent="0.25">
      <c r="A154" s="238"/>
      <c r="B154" s="238"/>
      <c r="C154" s="469"/>
      <c r="E154" s="415"/>
      <c r="F154" s="181"/>
    </row>
    <row r="155" spans="1:6" s="103" customFormat="1" x14ac:dyDescent="0.25">
      <c r="A155" s="238"/>
      <c r="B155" s="238"/>
      <c r="C155" s="469"/>
      <c r="E155" s="415"/>
      <c r="F155" s="181"/>
    </row>
    <row r="156" spans="1:6" s="103" customFormat="1" x14ac:dyDescent="0.25">
      <c r="A156" s="238"/>
      <c r="B156" s="238"/>
      <c r="C156" s="469"/>
      <c r="E156" s="415"/>
      <c r="F156" s="181"/>
    </row>
    <row r="157" spans="1:6" s="103" customFormat="1" x14ac:dyDescent="0.25">
      <c r="A157" s="238"/>
      <c r="B157" s="238"/>
      <c r="C157" s="469"/>
      <c r="E157" s="415"/>
      <c r="F157" s="181"/>
    </row>
    <row r="158" spans="1:6" s="103" customFormat="1" x14ac:dyDescent="0.25">
      <c r="A158" s="238"/>
      <c r="B158" s="238"/>
      <c r="C158" s="469"/>
      <c r="E158" s="415"/>
      <c r="F158" s="181"/>
    </row>
    <row r="159" spans="1:6" s="103" customFormat="1" x14ac:dyDescent="0.25">
      <c r="A159" s="238"/>
      <c r="B159" s="238"/>
      <c r="C159" s="469"/>
      <c r="E159" s="415"/>
      <c r="F159" s="181"/>
    </row>
    <row r="160" spans="1:6" s="103" customFormat="1" x14ac:dyDescent="0.25">
      <c r="A160" s="238"/>
      <c r="B160" s="238"/>
      <c r="C160" s="469"/>
      <c r="E160" s="415"/>
      <c r="F160" s="181"/>
    </row>
    <row r="161" spans="1:6" s="103" customFormat="1" x14ac:dyDescent="0.25">
      <c r="A161" s="238"/>
      <c r="B161" s="238"/>
      <c r="C161" s="469"/>
      <c r="E161" s="415"/>
      <c r="F161" s="181"/>
    </row>
    <row r="162" spans="1:6" s="103" customFormat="1" x14ac:dyDescent="0.25">
      <c r="A162" s="238"/>
      <c r="B162" s="238"/>
      <c r="C162" s="469"/>
      <c r="E162" s="415"/>
      <c r="F162" s="181"/>
    </row>
    <row r="163" spans="1:6" s="103" customFormat="1" x14ac:dyDescent="0.25">
      <c r="A163" s="238"/>
      <c r="B163" s="238"/>
      <c r="C163" s="469"/>
      <c r="E163" s="415"/>
      <c r="F163" s="181"/>
    </row>
    <row r="164" spans="1:6" s="103" customFormat="1" x14ac:dyDescent="0.25">
      <c r="A164" s="238"/>
      <c r="B164" s="238"/>
      <c r="C164" s="469"/>
      <c r="E164" s="415"/>
      <c r="F164" s="181"/>
    </row>
    <row r="165" spans="1:6" s="103" customFormat="1" x14ac:dyDescent="0.25">
      <c r="A165" s="238"/>
      <c r="B165" s="238"/>
      <c r="C165" s="469"/>
      <c r="E165" s="415"/>
      <c r="F165" s="181"/>
    </row>
    <row r="166" spans="1:6" s="103" customFormat="1" x14ac:dyDescent="0.25">
      <c r="A166" s="238"/>
      <c r="B166" s="238"/>
      <c r="C166" s="469"/>
      <c r="E166" s="415"/>
      <c r="F166" s="181"/>
    </row>
    <row r="167" spans="1:6" s="103" customFormat="1" x14ac:dyDescent="0.25">
      <c r="A167" s="238"/>
      <c r="B167" s="238"/>
      <c r="C167" s="469"/>
      <c r="E167" s="415"/>
      <c r="F167" s="181"/>
    </row>
    <row r="168" spans="1:6" s="103" customFormat="1" x14ac:dyDescent="0.25">
      <c r="A168" s="238"/>
      <c r="B168" s="238"/>
      <c r="C168" s="469"/>
      <c r="E168" s="415"/>
      <c r="F168" s="181"/>
    </row>
    <row r="169" spans="1:6" s="103" customFormat="1" x14ac:dyDescent="0.25">
      <c r="A169" s="238"/>
      <c r="B169" s="238"/>
      <c r="C169" s="469"/>
      <c r="E169" s="415"/>
      <c r="F169" s="181"/>
    </row>
    <row r="170" spans="1:6" s="103" customFormat="1" x14ac:dyDescent="0.25">
      <c r="A170" s="238"/>
      <c r="B170" s="238"/>
      <c r="C170" s="469"/>
      <c r="E170" s="415"/>
      <c r="F170" s="181"/>
    </row>
    <row r="171" spans="1:6" s="103" customFormat="1" x14ac:dyDescent="0.25">
      <c r="A171" s="238"/>
      <c r="B171" s="238"/>
      <c r="C171" s="469"/>
      <c r="E171" s="415"/>
      <c r="F171" s="181"/>
    </row>
    <row r="172" spans="1:6" s="103" customFormat="1" x14ac:dyDescent="0.25">
      <c r="A172" s="238"/>
      <c r="B172" s="238"/>
      <c r="C172" s="469"/>
      <c r="E172" s="415"/>
      <c r="F172" s="181"/>
    </row>
    <row r="173" spans="1:6" s="103" customFormat="1" x14ac:dyDescent="0.25">
      <c r="A173" s="238"/>
      <c r="B173" s="238"/>
      <c r="C173" s="469"/>
      <c r="E173" s="415"/>
      <c r="F173" s="181"/>
    </row>
    <row r="174" spans="1:6" s="103" customFormat="1" x14ac:dyDescent="0.25">
      <c r="A174" s="238"/>
      <c r="B174" s="238"/>
      <c r="C174" s="469"/>
      <c r="E174" s="415"/>
      <c r="F174" s="181"/>
    </row>
    <row r="175" spans="1:6" s="103" customFormat="1" x14ac:dyDescent="0.25">
      <c r="A175" s="238"/>
      <c r="B175" s="238"/>
      <c r="C175" s="469"/>
      <c r="E175" s="415"/>
      <c r="F175" s="181"/>
    </row>
    <row r="176" spans="1:6" s="103" customFormat="1" x14ac:dyDescent="0.25">
      <c r="A176" s="238"/>
      <c r="B176" s="238"/>
      <c r="C176" s="469"/>
      <c r="E176" s="415"/>
      <c r="F176" s="181"/>
    </row>
    <row r="177" spans="1:6" s="103" customFormat="1" x14ac:dyDescent="0.25">
      <c r="A177" s="238"/>
      <c r="B177" s="238"/>
      <c r="C177" s="469"/>
      <c r="E177" s="415"/>
      <c r="F177" s="181"/>
    </row>
    <row r="178" spans="1:6" s="103" customFormat="1" x14ac:dyDescent="0.25">
      <c r="A178" s="238"/>
      <c r="B178" s="238"/>
      <c r="C178" s="469"/>
      <c r="E178" s="415"/>
      <c r="F178" s="181"/>
    </row>
    <row r="179" spans="1:6" s="103" customFormat="1" x14ac:dyDescent="0.25">
      <c r="A179" s="238"/>
      <c r="B179" s="238"/>
      <c r="C179" s="469"/>
      <c r="E179" s="415"/>
      <c r="F179" s="181"/>
    </row>
    <row r="180" spans="1:6" s="103" customFormat="1" x14ac:dyDescent="0.25">
      <c r="A180" s="238"/>
      <c r="B180" s="238"/>
      <c r="C180" s="469"/>
      <c r="E180" s="415"/>
      <c r="F180" s="181"/>
    </row>
    <row r="181" spans="1:6" s="103" customFormat="1" x14ac:dyDescent="0.25">
      <c r="A181" s="238"/>
      <c r="B181" s="238"/>
      <c r="C181" s="469"/>
      <c r="E181" s="415"/>
      <c r="F181" s="181"/>
    </row>
    <row r="182" spans="1:6" s="103" customFormat="1" x14ac:dyDescent="0.25">
      <c r="A182" s="238"/>
      <c r="B182" s="238"/>
      <c r="C182" s="469"/>
      <c r="E182" s="415"/>
      <c r="F182" s="181"/>
    </row>
    <row r="183" spans="1:6" s="103" customFormat="1" x14ac:dyDescent="0.25">
      <c r="A183" s="238"/>
      <c r="B183" s="238"/>
      <c r="C183" s="469"/>
      <c r="E183" s="415"/>
      <c r="F183" s="181"/>
    </row>
    <row r="184" spans="1:6" s="103" customFormat="1" x14ac:dyDescent="0.25">
      <c r="A184" s="238"/>
      <c r="B184" s="238"/>
      <c r="C184" s="469"/>
      <c r="E184" s="415"/>
      <c r="F184" s="181"/>
    </row>
    <row r="185" spans="1:6" s="103" customFormat="1" x14ac:dyDescent="0.25">
      <c r="A185" s="238"/>
      <c r="B185" s="238"/>
      <c r="C185" s="469"/>
      <c r="E185" s="415"/>
      <c r="F185" s="181"/>
    </row>
    <row r="186" spans="1:6" s="103" customFormat="1" x14ac:dyDescent="0.25">
      <c r="A186" s="238"/>
      <c r="B186" s="238"/>
      <c r="C186" s="469"/>
      <c r="E186" s="415"/>
      <c r="F186" s="181"/>
    </row>
    <row r="187" spans="1:6" s="103" customFormat="1" x14ac:dyDescent="0.25">
      <c r="A187" s="238"/>
      <c r="B187" s="238"/>
      <c r="C187" s="469"/>
      <c r="E187" s="415"/>
      <c r="F187" s="181"/>
    </row>
    <row r="188" spans="1:6" s="103" customFormat="1" x14ac:dyDescent="0.25">
      <c r="A188" s="238"/>
      <c r="B188" s="238"/>
      <c r="C188" s="469"/>
      <c r="E188" s="415"/>
      <c r="F188" s="181"/>
    </row>
    <row r="189" spans="1:6" s="103" customFormat="1" x14ac:dyDescent="0.25">
      <c r="A189" s="238"/>
      <c r="B189" s="238"/>
      <c r="C189" s="469"/>
      <c r="E189" s="415"/>
      <c r="F189" s="181"/>
    </row>
    <row r="190" spans="1:6" s="103" customFormat="1" x14ac:dyDescent="0.25">
      <c r="A190" s="238"/>
      <c r="B190" s="238"/>
      <c r="C190" s="469"/>
      <c r="E190" s="415"/>
      <c r="F190" s="181"/>
    </row>
    <row r="191" spans="1:6" s="103" customFormat="1" x14ac:dyDescent="0.25">
      <c r="A191" s="238"/>
      <c r="B191" s="238"/>
      <c r="C191" s="469"/>
      <c r="E191" s="415"/>
      <c r="F191" s="181"/>
    </row>
    <row r="192" spans="1:6" s="103" customFormat="1" x14ac:dyDescent="0.25">
      <c r="A192" s="238"/>
      <c r="B192" s="238"/>
      <c r="C192" s="469"/>
      <c r="E192" s="415"/>
      <c r="F192" s="181"/>
    </row>
    <row r="193" spans="1:6" s="103" customFormat="1" x14ac:dyDescent="0.25">
      <c r="A193" s="238"/>
      <c r="B193" s="238"/>
      <c r="C193" s="469"/>
      <c r="E193" s="415"/>
      <c r="F193" s="181"/>
    </row>
    <row r="194" spans="1:6" s="103" customFormat="1" x14ac:dyDescent="0.25">
      <c r="A194" s="238"/>
      <c r="B194" s="238"/>
      <c r="C194" s="469"/>
      <c r="E194" s="415"/>
      <c r="F194" s="181"/>
    </row>
    <row r="195" spans="1:6" s="103" customFormat="1" x14ac:dyDescent="0.25">
      <c r="A195" s="238"/>
      <c r="B195" s="238"/>
      <c r="C195" s="469"/>
      <c r="E195" s="415"/>
      <c r="F195" s="181"/>
    </row>
    <row r="196" spans="1:6" s="103" customFormat="1" x14ac:dyDescent="0.25">
      <c r="A196" s="238"/>
      <c r="B196" s="238"/>
      <c r="C196" s="469"/>
      <c r="E196" s="415"/>
      <c r="F196" s="181"/>
    </row>
    <row r="197" spans="1:6" s="103" customFormat="1" x14ac:dyDescent="0.25">
      <c r="A197" s="238"/>
      <c r="B197" s="238"/>
      <c r="C197" s="469"/>
      <c r="E197" s="415"/>
      <c r="F197" s="181"/>
    </row>
    <row r="198" spans="1:6" s="103" customFormat="1" x14ac:dyDescent="0.25">
      <c r="A198" s="238"/>
      <c r="B198" s="238"/>
      <c r="C198" s="469"/>
      <c r="E198" s="415"/>
      <c r="F198" s="181"/>
    </row>
    <row r="199" spans="1:6" s="103" customFormat="1" x14ac:dyDescent="0.25">
      <c r="A199" s="238"/>
      <c r="B199" s="238"/>
      <c r="C199" s="469"/>
      <c r="E199" s="415"/>
      <c r="F199" s="181"/>
    </row>
    <row r="200" spans="1:6" s="103" customFormat="1" x14ac:dyDescent="0.25">
      <c r="A200" s="238"/>
      <c r="B200" s="238"/>
      <c r="C200" s="469"/>
      <c r="E200" s="415"/>
      <c r="F200" s="181"/>
    </row>
    <row r="201" spans="1:6" s="103" customFormat="1" x14ac:dyDescent="0.25">
      <c r="A201" s="238"/>
      <c r="B201" s="238"/>
      <c r="C201" s="469"/>
      <c r="E201" s="415"/>
      <c r="F201" s="181"/>
    </row>
    <row r="202" spans="1:6" s="103" customFormat="1" x14ac:dyDescent="0.25">
      <c r="A202" s="238"/>
      <c r="B202" s="238"/>
      <c r="C202" s="469"/>
      <c r="E202" s="415"/>
      <c r="F202" s="181"/>
    </row>
    <row r="203" spans="1:6" s="103" customFormat="1" x14ac:dyDescent="0.25">
      <c r="A203" s="238"/>
      <c r="B203" s="238"/>
      <c r="C203" s="469"/>
      <c r="E203" s="415"/>
      <c r="F203" s="181"/>
    </row>
    <row r="204" spans="1:6" s="103" customFormat="1" x14ac:dyDescent="0.25">
      <c r="A204" s="238"/>
      <c r="B204" s="238"/>
      <c r="C204" s="469"/>
      <c r="E204" s="415"/>
      <c r="F204" s="181"/>
    </row>
    <row r="205" spans="1:6" s="103" customFormat="1" x14ac:dyDescent="0.25">
      <c r="A205" s="238"/>
      <c r="B205" s="238"/>
      <c r="C205" s="469"/>
      <c r="E205" s="415"/>
      <c r="F205" s="181"/>
    </row>
    <row r="206" spans="1:6" s="103" customFormat="1" x14ac:dyDescent="0.25">
      <c r="A206" s="238"/>
      <c r="B206" s="238"/>
      <c r="C206" s="469"/>
      <c r="E206" s="415"/>
      <c r="F206" s="181"/>
    </row>
    <row r="207" spans="1:6" s="103" customFormat="1" x14ac:dyDescent="0.25">
      <c r="A207" s="238"/>
      <c r="B207" s="238"/>
      <c r="C207" s="469"/>
      <c r="E207" s="415"/>
      <c r="F207" s="181"/>
    </row>
    <row r="208" spans="1:6" s="103" customFormat="1" x14ac:dyDescent="0.25">
      <c r="A208" s="238"/>
      <c r="B208" s="238"/>
      <c r="C208" s="469"/>
      <c r="E208" s="415"/>
      <c r="F208" s="181"/>
    </row>
    <row r="209" spans="1:6" s="103" customFormat="1" x14ac:dyDescent="0.25">
      <c r="A209" s="238"/>
      <c r="B209" s="238"/>
      <c r="C209" s="469"/>
      <c r="E209" s="415"/>
      <c r="F209" s="181"/>
    </row>
    <row r="210" spans="1:6" s="103" customFormat="1" x14ac:dyDescent="0.25">
      <c r="A210" s="238"/>
      <c r="B210" s="238"/>
      <c r="C210" s="469"/>
      <c r="E210" s="415"/>
      <c r="F210" s="181"/>
    </row>
    <row r="211" spans="1:6" s="103" customFormat="1" x14ac:dyDescent="0.25">
      <c r="A211" s="238"/>
      <c r="B211" s="238"/>
      <c r="C211" s="469"/>
      <c r="E211" s="415"/>
      <c r="F211" s="181"/>
    </row>
    <row r="212" spans="1:6" s="103" customFormat="1" x14ac:dyDescent="0.25">
      <c r="A212" s="238"/>
      <c r="B212" s="238"/>
      <c r="C212" s="469"/>
      <c r="E212" s="415"/>
      <c r="F212" s="181"/>
    </row>
    <row r="213" spans="1:6" s="103" customFormat="1" x14ac:dyDescent="0.25">
      <c r="A213" s="238"/>
      <c r="B213" s="238"/>
      <c r="C213" s="469"/>
      <c r="E213" s="415"/>
      <c r="F213" s="181"/>
    </row>
    <row r="214" spans="1:6" s="103" customFormat="1" x14ac:dyDescent="0.25">
      <c r="A214" s="238"/>
      <c r="B214" s="238"/>
      <c r="C214" s="469"/>
      <c r="E214" s="415"/>
      <c r="F214" s="181"/>
    </row>
    <row r="215" spans="1:6" s="103" customFormat="1" x14ac:dyDescent="0.25">
      <c r="A215" s="238"/>
      <c r="B215" s="238"/>
      <c r="C215" s="469"/>
      <c r="E215" s="415"/>
      <c r="F215" s="181"/>
    </row>
    <row r="216" spans="1:6" s="103" customFormat="1" x14ac:dyDescent="0.25">
      <c r="A216" s="238"/>
      <c r="B216" s="238"/>
      <c r="C216" s="469"/>
      <c r="E216" s="415"/>
      <c r="F216" s="181"/>
    </row>
    <row r="217" spans="1:6" s="103" customFormat="1" x14ac:dyDescent="0.25">
      <c r="A217" s="238"/>
      <c r="B217" s="238"/>
      <c r="C217" s="469"/>
      <c r="E217" s="415"/>
      <c r="F217" s="181"/>
    </row>
    <row r="218" spans="1:6" s="103" customFormat="1" x14ac:dyDescent="0.25">
      <c r="A218" s="238"/>
      <c r="B218" s="238"/>
      <c r="C218" s="469"/>
      <c r="E218" s="415"/>
      <c r="F218" s="181"/>
    </row>
    <row r="219" spans="1:6" s="103" customFormat="1" x14ac:dyDescent="0.25">
      <c r="A219" s="238"/>
      <c r="B219" s="238"/>
      <c r="C219" s="469"/>
      <c r="E219" s="415"/>
      <c r="F219" s="181"/>
    </row>
    <row r="220" spans="1:6" s="103" customFormat="1" x14ac:dyDescent="0.25">
      <c r="A220" s="238"/>
      <c r="B220" s="238"/>
      <c r="C220" s="469"/>
      <c r="E220" s="415"/>
      <c r="F220" s="181"/>
    </row>
    <row r="221" spans="1:6" s="103" customFormat="1" x14ac:dyDescent="0.25">
      <c r="A221" s="238"/>
      <c r="B221" s="238"/>
      <c r="C221" s="469"/>
      <c r="E221" s="415"/>
      <c r="F221" s="181"/>
    </row>
    <row r="222" spans="1:6" s="103" customFormat="1" x14ac:dyDescent="0.25">
      <c r="A222" s="238"/>
      <c r="B222" s="238"/>
      <c r="C222" s="469"/>
      <c r="E222" s="415"/>
      <c r="F222" s="181"/>
    </row>
    <row r="223" spans="1:6" s="103" customFormat="1" x14ac:dyDescent="0.25">
      <c r="A223" s="238"/>
      <c r="B223" s="238"/>
      <c r="C223" s="469"/>
      <c r="E223" s="415"/>
      <c r="F223" s="181"/>
    </row>
    <row r="224" spans="1:6" s="103" customFormat="1" x14ac:dyDescent="0.25">
      <c r="A224" s="238"/>
      <c r="B224" s="238"/>
      <c r="C224" s="469"/>
      <c r="E224" s="415"/>
      <c r="F224" s="181"/>
    </row>
    <row r="225" spans="1:6" s="103" customFormat="1" x14ac:dyDescent="0.25">
      <c r="A225" s="238"/>
      <c r="B225" s="238"/>
      <c r="C225" s="469"/>
      <c r="E225" s="415"/>
      <c r="F225" s="181"/>
    </row>
    <row r="226" spans="1:6" s="103" customFormat="1" x14ac:dyDescent="0.25">
      <c r="A226" s="238"/>
      <c r="B226" s="238"/>
      <c r="C226" s="469"/>
      <c r="E226" s="415"/>
      <c r="F226" s="181"/>
    </row>
    <row r="227" spans="1:6" s="103" customFormat="1" x14ac:dyDescent="0.25">
      <c r="A227" s="238"/>
      <c r="B227" s="238"/>
      <c r="C227" s="469"/>
      <c r="E227" s="415"/>
      <c r="F227" s="181"/>
    </row>
    <row r="228" spans="1:6" s="103" customFormat="1" x14ac:dyDescent="0.25">
      <c r="A228" s="238"/>
      <c r="B228" s="238"/>
      <c r="C228" s="469"/>
      <c r="E228" s="415"/>
      <c r="F228" s="181"/>
    </row>
    <row r="229" spans="1:6" s="103" customFormat="1" x14ac:dyDescent="0.25">
      <c r="A229" s="238"/>
      <c r="B229" s="238"/>
      <c r="C229" s="469"/>
      <c r="E229" s="415"/>
      <c r="F229" s="181"/>
    </row>
    <row r="230" spans="1:6" s="103" customFormat="1" x14ac:dyDescent="0.25">
      <c r="A230" s="238"/>
      <c r="B230" s="238"/>
      <c r="C230" s="469"/>
      <c r="E230" s="415"/>
      <c r="F230" s="181"/>
    </row>
    <row r="231" spans="1:6" s="103" customFormat="1" x14ac:dyDescent="0.25">
      <c r="A231" s="238"/>
      <c r="B231" s="238"/>
      <c r="C231" s="469"/>
      <c r="E231" s="415"/>
      <c r="F231" s="181"/>
    </row>
    <row r="232" spans="1:6" s="103" customFormat="1" x14ac:dyDescent="0.25">
      <c r="A232" s="238"/>
      <c r="B232" s="238"/>
      <c r="C232" s="469"/>
      <c r="E232" s="415"/>
      <c r="F232" s="181"/>
    </row>
    <row r="233" spans="1:6" s="103" customFormat="1" x14ac:dyDescent="0.25">
      <c r="A233" s="238"/>
      <c r="B233" s="238"/>
      <c r="C233" s="469"/>
      <c r="E233" s="415"/>
      <c r="F233" s="181"/>
    </row>
    <row r="234" spans="1:6" s="103" customFormat="1" x14ac:dyDescent="0.25">
      <c r="A234" s="238"/>
      <c r="B234" s="238"/>
      <c r="C234" s="469"/>
      <c r="E234" s="415"/>
      <c r="F234" s="181"/>
    </row>
    <row r="235" spans="1:6" s="103" customFormat="1" x14ac:dyDescent="0.25">
      <c r="A235" s="238"/>
      <c r="B235" s="238"/>
      <c r="C235" s="469"/>
      <c r="E235" s="415"/>
      <c r="F235" s="181"/>
    </row>
    <row r="236" spans="1:6" s="103" customFormat="1" x14ac:dyDescent="0.25">
      <c r="A236" s="238"/>
      <c r="B236" s="238"/>
      <c r="C236" s="469"/>
      <c r="E236" s="415"/>
      <c r="F236" s="181"/>
    </row>
    <row r="237" spans="1:6" s="103" customFormat="1" x14ac:dyDescent="0.25">
      <c r="A237" s="238"/>
      <c r="B237" s="238"/>
      <c r="C237" s="469"/>
      <c r="E237" s="415"/>
      <c r="F237" s="181"/>
    </row>
    <row r="238" spans="1:6" s="103" customFormat="1" x14ac:dyDescent="0.25">
      <c r="A238" s="238"/>
      <c r="B238" s="238"/>
      <c r="C238" s="469"/>
      <c r="E238" s="415"/>
      <c r="F238" s="181"/>
    </row>
    <row r="239" spans="1:6" s="103" customFormat="1" x14ac:dyDescent="0.25">
      <c r="A239" s="238"/>
      <c r="B239" s="238"/>
      <c r="C239" s="469"/>
      <c r="E239" s="415"/>
      <c r="F239" s="181"/>
    </row>
    <row r="240" spans="1:6" s="103" customFormat="1" x14ac:dyDescent="0.25">
      <c r="A240" s="238"/>
      <c r="B240" s="238"/>
      <c r="C240" s="469"/>
      <c r="E240" s="415"/>
      <c r="F240" s="181"/>
    </row>
    <row r="241" spans="1:6" s="103" customFormat="1" x14ac:dyDescent="0.25">
      <c r="A241" s="238"/>
      <c r="B241" s="238"/>
      <c r="C241" s="469"/>
      <c r="E241" s="415"/>
      <c r="F241" s="181"/>
    </row>
    <row r="242" spans="1:6" s="103" customFormat="1" x14ac:dyDescent="0.25">
      <c r="A242" s="238"/>
      <c r="B242" s="238"/>
      <c r="C242" s="469"/>
      <c r="E242" s="415"/>
      <c r="F242" s="181"/>
    </row>
    <row r="243" spans="1:6" s="103" customFormat="1" x14ac:dyDescent="0.25">
      <c r="A243" s="238"/>
      <c r="B243" s="238"/>
      <c r="C243" s="469"/>
      <c r="E243" s="415"/>
      <c r="F243" s="181"/>
    </row>
    <row r="244" spans="1:6" s="103" customFormat="1" x14ac:dyDescent="0.25">
      <c r="A244" s="238"/>
      <c r="B244" s="238"/>
      <c r="C244" s="469"/>
      <c r="E244" s="415"/>
      <c r="F244" s="181"/>
    </row>
    <row r="245" spans="1:6" s="103" customFormat="1" x14ac:dyDescent="0.25">
      <c r="A245" s="238"/>
      <c r="B245" s="238"/>
      <c r="C245" s="469"/>
      <c r="E245" s="415"/>
      <c r="F245" s="181"/>
    </row>
    <row r="246" spans="1:6" s="103" customFormat="1" x14ac:dyDescent="0.25">
      <c r="A246" s="238"/>
      <c r="B246" s="238"/>
      <c r="C246" s="469"/>
      <c r="E246" s="415"/>
      <c r="F246" s="181"/>
    </row>
    <row r="247" spans="1:6" s="103" customFormat="1" x14ac:dyDescent="0.25">
      <c r="A247" s="238"/>
      <c r="B247" s="238"/>
      <c r="C247" s="469"/>
      <c r="E247" s="415"/>
      <c r="F247" s="181"/>
    </row>
    <row r="248" spans="1:6" s="103" customFormat="1" x14ac:dyDescent="0.25">
      <c r="A248" s="238"/>
      <c r="B248" s="238"/>
      <c r="C248" s="469"/>
      <c r="E248" s="415"/>
      <c r="F248" s="181"/>
    </row>
    <row r="249" spans="1:6" s="103" customFormat="1" x14ac:dyDescent="0.25">
      <c r="A249" s="238"/>
      <c r="B249" s="238"/>
      <c r="C249" s="469"/>
      <c r="E249" s="415"/>
      <c r="F249" s="181"/>
    </row>
    <row r="250" spans="1:6" s="103" customFormat="1" x14ac:dyDescent="0.25">
      <c r="A250" s="238"/>
      <c r="B250" s="238"/>
      <c r="C250" s="469"/>
      <c r="E250" s="415"/>
      <c r="F250" s="181"/>
    </row>
    <row r="251" spans="1:6" s="103" customFormat="1" x14ac:dyDescent="0.25">
      <c r="A251" s="238"/>
      <c r="B251" s="238"/>
      <c r="C251" s="469"/>
      <c r="E251" s="415"/>
      <c r="F251" s="181"/>
    </row>
    <row r="252" spans="1:6" s="103" customFormat="1" x14ac:dyDescent="0.25">
      <c r="A252" s="238"/>
      <c r="B252" s="238"/>
      <c r="C252" s="469"/>
      <c r="E252" s="415"/>
      <c r="F252" s="181"/>
    </row>
    <row r="253" spans="1:6" s="103" customFormat="1" x14ac:dyDescent="0.25">
      <c r="A253" s="238"/>
      <c r="B253" s="238"/>
      <c r="C253" s="469"/>
      <c r="E253" s="415"/>
      <c r="F253" s="181"/>
    </row>
    <row r="254" spans="1:6" s="103" customFormat="1" x14ac:dyDescent="0.25">
      <c r="A254" s="238"/>
      <c r="B254" s="238"/>
      <c r="C254" s="469"/>
      <c r="E254" s="415"/>
      <c r="F254" s="181"/>
    </row>
    <row r="255" spans="1:6" s="103" customFormat="1" x14ac:dyDescent="0.25">
      <c r="A255" s="238"/>
      <c r="B255" s="238"/>
      <c r="C255" s="469"/>
      <c r="E255" s="415"/>
      <c r="F255" s="181"/>
    </row>
    <row r="256" spans="1:6" s="103" customFormat="1" x14ac:dyDescent="0.25">
      <c r="A256" s="238"/>
      <c r="B256" s="238"/>
      <c r="C256" s="469"/>
      <c r="E256" s="415"/>
      <c r="F256" s="181"/>
    </row>
    <row r="257" spans="1:6" s="103" customFormat="1" x14ac:dyDescent="0.25">
      <c r="A257" s="238"/>
      <c r="B257" s="238"/>
      <c r="C257" s="469"/>
      <c r="E257" s="415"/>
      <c r="F257" s="181"/>
    </row>
    <row r="258" spans="1:6" s="103" customFormat="1" x14ac:dyDescent="0.25">
      <c r="A258" s="238"/>
      <c r="B258" s="238"/>
      <c r="C258" s="469"/>
      <c r="E258" s="415"/>
      <c r="F258" s="181"/>
    </row>
    <row r="259" spans="1:6" s="103" customFormat="1" x14ac:dyDescent="0.25">
      <c r="A259" s="238"/>
      <c r="B259" s="238"/>
      <c r="C259" s="469"/>
      <c r="E259" s="415"/>
      <c r="F259" s="181"/>
    </row>
    <row r="260" spans="1:6" s="103" customFormat="1" x14ac:dyDescent="0.25">
      <c r="A260" s="238"/>
      <c r="B260" s="238"/>
      <c r="C260" s="469"/>
      <c r="E260" s="415"/>
      <c r="F260" s="181"/>
    </row>
    <row r="261" spans="1:6" s="103" customFormat="1" x14ac:dyDescent="0.25">
      <c r="A261" s="238"/>
      <c r="B261" s="238"/>
      <c r="C261" s="469"/>
      <c r="E261" s="415"/>
      <c r="F261" s="181"/>
    </row>
    <row r="262" spans="1:6" s="103" customFormat="1" x14ac:dyDescent="0.25">
      <c r="A262" s="238"/>
      <c r="B262" s="238"/>
      <c r="C262" s="469"/>
      <c r="E262" s="415"/>
      <c r="F262" s="181"/>
    </row>
    <row r="263" spans="1:6" s="103" customFormat="1" x14ac:dyDescent="0.25">
      <c r="A263" s="238"/>
      <c r="B263" s="238"/>
      <c r="C263" s="469"/>
      <c r="E263" s="415"/>
      <c r="F263" s="181"/>
    </row>
    <row r="264" spans="1:6" s="103" customFormat="1" x14ac:dyDescent="0.25">
      <c r="A264" s="238"/>
      <c r="B264" s="238"/>
      <c r="C264" s="469"/>
      <c r="E264" s="415"/>
      <c r="F264" s="181"/>
    </row>
    <row r="265" spans="1:6" s="103" customFormat="1" x14ac:dyDescent="0.25">
      <c r="A265" s="238"/>
      <c r="B265" s="238"/>
      <c r="C265" s="469"/>
      <c r="E265" s="415"/>
      <c r="F265" s="181"/>
    </row>
    <row r="266" spans="1:6" s="103" customFormat="1" x14ac:dyDescent="0.25">
      <c r="A266" s="238"/>
      <c r="B266" s="238"/>
      <c r="C266" s="469"/>
      <c r="E266" s="415"/>
      <c r="F266" s="181"/>
    </row>
    <row r="267" spans="1:6" s="103" customFormat="1" x14ac:dyDescent="0.25">
      <c r="A267" s="238"/>
      <c r="B267" s="238"/>
      <c r="C267" s="469"/>
      <c r="E267" s="415"/>
      <c r="F267" s="181"/>
    </row>
    <row r="268" spans="1:6" s="103" customFormat="1" x14ac:dyDescent="0.25">
      <c r="A268" s="238"/>
      <c r="B268" s="238"/>
      <c r="C268" s="469"/>
      <c r="E268" s="415"/>
      <c r="F268" s="181"/>
    </row>
    <row r="269" spans="1:6" s="103" customFormat="1" x14ac:dyDescent="0.25">
      <c r="A269" s="238"/>
      <c r="B269" s="238"/>
      <c r="C269" s="469"/>
      <c r="E269" s="415"/>
      <c r="F269" s="181"/>
    </row>
    <row r="270" spans="1:6" s="103" customFormat="1" x14ac:dyDescent="0.25">
      <c r="A270" s="238"/>
      <c r="B270" s="238"/>
      <c r="C270" s="469"/>
      <c r="E270" s="415"/>
      <c r="F270" s="181"/>
    </row>
    <row r="271" spans="1:6" s="103" customFormat="1" x14ac:dyDescent="0.25">
      <c r="A271" s="238"/>
      <c r="B271" s="238"/>
      <c r="C271" s="469"/>
      <c r="E271" s="415"/>
      <c r="F271" s="181"/>
    </row>
    <row r="272" spans="1:6" s="103" customFormat="1" x14ac:dyDescent="0.25">
      <c r="A272" s="238"/>
      <c r="B272" s="238"/>
      <c r="C272" s="469"/>
      <c r="E272" s="415"/>
      <c r="F272" s="181"/>
    </row>
    <row r="273" spans="1:6" s="103" customFormat="1" x14ac:dyDescent="0.25">
      <c r="A273" s="238"/>
      <c r="B273" s="238"/>
      <c r="C273" s="469"/>
      <c r="E273" s="415"/>
      <c r="F273" s="181"/>
    </row>
    <row r="274" spans="1:6" s="103" customFormat="1" x14ac:dyDescent="0.25">
      <c r="A274" s="238"/>
      <c r="B274" s="238"/>
      <c r="C274" s="469"/>
      <c r="E274" s="415"/>
      <c r="F274" s="181"/>
    </row>
    <row r="275" spans="1:6" s="103" customFormat="1" x14ac:dyDescent="0.25">
      <c r="A275" s="238"/>
      <c r="B275" s="238"/>
      <c r="C275" s="469"/>
      <c r="E275" s="415"/>
      <c r="F275" s="181"/>
    </row>
    <row r="276" spans="1:6" s="103" customFormat="1" x14ac:dyDescent="0.25">
      <c r="A276" s="238"/>
      <c r="B276" s="238"/>
      <c r="C276" s="469"/>
      <c r="E276" s="415"/>
      <c r="F276" s="181"/>
    </row>
    <row r="277" spans="1:6" s="103" customFormat="1" x14ac:dyDescent="0.25">
      <c r="A277" s="238"/>
      <c r="B277" s="238"/>
      <c r="C277" s="469"/>
      <c r="E277" s="415"/>
      <c r="F277" s="181"/>
    </row>
    <row r="278" spans="1:6" s="103" customFormat="1" x14ac:dyDescent="0.25">
      <c r="A278" s="238"/>
      <c r="B278" s="238"/>
      <c r="C278" s="469"/>
      <c r="E278" s="415"/>
      <c r="F278" s="181"/>
    </row>
    <row r="279" spans="1:6" s="103" customFormat="1" x14ac:dyDescent="0.25">
      <c r="A279" s="238"/>
      <c r="B279" s="238"/>
      <c r="C279" s="469"/>
      <c r="E279" s="415"/>
      <c r="F279" s="181"/>
    </row>
    <row r="280" spans="1:6" s="103" customFormat="1" x14ac:dyDescent="0.25">
      <c r="A280" s="238"/>
      <c r="B280" s="238"/>
      <c r="C280" s="469"/>
      <c r="E280" s="415"/>
      <c r="F280" s="181"/>
    </row>
    <row r="281" spans="1:6" s="103" customFormat="1" x14ac:dyDescent="0.25">
      <c r="A281" s="238"/>
      <c r="B281" s="238"/>
      <c r="C281" s="469"/>
      <c r="E281" s="415"/>
      <c r="F281" s="181"/>
    </row>
    <row r="282" spans="1:6" s="103" customFormat="1" x14ac:dyDescent="0.25">
      <c r="A282" s="238"/>
      <c r="B282" s="238"/>
      <c r="C282" s="469"/>
      <c r="E282" s="415"/>
      <c r="F282" s="181"/>
    </row>
    <row r="283" spans="1:6" s="103" customFormat="1" x14ac:dyDescent="0.25">
      <c r="A283" s="238"/>
      <c r="B283" s="238"/>
      <c r="C283" s="469"/>
      <c r="E283" s="415"/>
      <c r="F283" s="181"/>
    </row>
    <row r="284" spans="1:6" s="103" customFormat="1" x14ac:dyDescent="0.25">
      <c r="A284" s="238"/>
      <c r="B284" s="238"/>
      <c r="C284" s="469"/>
      <c r="E284" s="415"/>
      <c r="F284" s="181"/>
    </row>
    <row r="285" spans="1:6" s="103" customFormat="1" x14ac:dyDescent="0.25">
      <c r="A285" s="238"/>
      <c r="B285" s="238"/>
      <c r="C285" s="469"/>
      <c r="E285" s="415"/>
      <c r="F285" s="181"/>
    </row>
    <row r="286" spans="1:6" s="103" customFormat="1" x14ac:dyDescent="0.25">
      <c r="A286" s="238"/>
      <c r="B286" s="238"/>
      <c r="C286" s="469"/>
      <c r="E286" s="415"/>
      <c r="F286" s="181"/>
    </row>
    <row r="287" spans="1:6" s="103" customFormat="1" x14ac:dyDescent="0.25">
      <c r="A287" s="238"/>
      <c r="B287" s="238"/>
      <c r="C287" s="469"/>
      <c r="E287" s="415"/>
      <c r="F287" s="181"/>
    </row>
    <row r="288" spans="1:6" s="103" customFormat="1" x14ac:dyDescent="0.25">
      <c r="A288" s="238"/>
      <c r="B288" s="238"/>
      <c r="C288" s="469"/>
      <c r="E288" s="415"/>
      <c r="F288" s="181"/>
    </row>
    <row r="289" spans="1:6" s="103" customFormat="1" x14ac:dyDescent="0.25">
      <c r="A289" s="238"/>
      <c r="B289" s="238"/>
      <c r="C289" s="469"/>
      <c r="E289" s="415"/>
      <c r="F289" s="181"/>
    </row>
    <row r="290" spans="1:6" s="103" customFormat="1" x14ac:dyDescent="0.25">
      <c r="A290" s="238"/>
      <c r="B290" s="238"/>
      <c r="C290" s="469"/>
      <c r="E290" s="415"/>
      <c r="F290" s="181"/>
    </row>
    <row r="291" spans="1:6" s="103" customFormat="1" x14ac:dyDescent="0.25">
      <c r="A291" s="238"/>
      <c r="B291" s="238"/>
      <c r="C291" s="469"/>
      <c r="E291" s="415"/>
      <c r="F291" s="181"/>
    </row>
    <row r="292" spans="1:6" s="103" customFormat="1" x14ac:dyDescent="0.25">
      <c r="A292" s="238"/>
      <c r="B292" s="238"/>
      <c r="C292" s="469"/>
      <c r="E292" s="415"/>
      <c r="F292" s="181"/>
    </row>
    <row r="293" spans="1:6" s="103" customFormat="1" x14ac:dyDescent="0.25">
      <c r="A293" s="238"/>
      <c r="B293" s="238"/>
      <c r="C293" s="469"/>
      <c r="E293" s="415"/>
      <c r="F293" s="181"/>
    </row>
    <row r="294" spans="1:6" s="103" customFormat="1" x14ac:dyDescent="0.25">
      <c r="A294" s="238"/>
      <c r="B294" s="238"/>
      <c r="C294" s="469"/>
      <c r="E294" s="415"/>
      <c r="F294" s="181"/>
    </row>
    <row r="295" spans="1:6" s="103" customFormat="1" x14ac:dyDescent="0.25">
      <c r="A295" s="238"/>
      <c r="B295" s="238"/>
      <c r="C295" s="469"/>
      <c r="E295" s="415"/>
      <c r="F295" s="181"/>
    </row>
    <row r="296" spans="1:6" s="103" customFormat="1" x14ac:dyDescent="0.25">
      <c r="A296" s="238"/>
      <c r="B296" s="238"/>
      <c r="C296" s="469"/>
      <c r="E296" s="415"/>
      <c r="F296" s="181"/>
    </row>
    <row r="297" spans="1:6" s="103" customFormat="1" x14ac:dyDescent="0.25">
      <c r="A297" s="238"/>
      <c r="B297" s="238"/>
      <c r="C297" s="469"/>
      <c r="E297" s="415"/>
      <c r="F297" s="181"/>
    </row>
    <row r="298" spans="1:6" s="103" customFormat="1" x14ac:dyDescent="0.25">
      <c r="A298" s="238"/>
      <c r="B298" s="238"/>
      <c r="C298" s="469"/>
      <c r="E298" s="415"/>
      <c r="F298" s="181"/>
    </row>
    <row r="299" spans="1:6" s="103" customFormat="1" x14ac:dyDescent="0.25">
      <c r="A299" s="238"/>
      <c r="B299" s="238"/>
      <c r="C299" s="469"/>
      <c r="E299" s="415"/>
      <c r="F299" s="181"/>
    </row>
    <row r="300" spans="1:6" s="103" customFormat="1" x14ac:dyDescent="0.25">
      <c r="A300" s="238"/>
      <c r="B300" s="238"/>
      <c r="C300" s="469"/>
      <c r="E300" s="415"/>
      <c r="F300" s="181"/>
    </row>
    <row r="301" spans="1:6" s="103" customFormat="1" x14ac:dyDescent="0.25">
      <c r="A301" s="238"/>
      <c r="B301" s="238"/>
      <c r="C301" s="469"/>
      <c r="E301" s="415"/>
      <c r="F301" s="181"/>
    </row>
    <row r="302" spans="1:6" s="103" customFormat="1" x14ac:dyDescent="0.25">
      <c r="A302" s="238"/>
      <c r="B302" s="238"/>
      <c r="C302" s="469"/>
      <c r="E302" s="415"/>
      <c r="F302" s="181"/>
    </row>
    <row r="303" spans="1:6" s="103" customFormat="1" x14ac:dyDescent="0.25">
      <c r="A303" s="238"/>
      <c r="B303" s="238"/>
      <c r="C303" s="469"/>
      <c r="E303" s="415"/>
      <c r="F303" s="181"/>
    </row>
    <row r="304" spans="1:6" s="103" customFormat="1" x14ac:dyDescent="0.25">
      <c r="A304" s="238"/>
      <c r="B304" s="238"/>
      <c r="C304" s="469"/>
      <c r="E304" s="415"/>
      <c r="F304" s="181"/>
    </row>
    <row r="305" spans="1:6" s="103" customFormat="1" x14ac:dyDescent="0.25">
      <c r="A305" s="238"/>
      <c r="B305" s="238"/>
      <c r="C305" s="469"/>
      <c r="E305" s="415"/>
      <c r="F305" s="181"/>
    </row>
    <row r="306" spans="1:6" s="103" customFormat="1" x14ac:dyDescent="0.25">
      <c r="A306" s="238"/>
      <c r="B306" s="238"/>
      <c r="C306" s="469"/>
      <c r="E306" s="415"/>
      <c r="F306" s="181"/>
    </row>
    <row r="307" spans="1:6" s="103" customFormat="1" x14ac:dyDescent="0.25">
      <c r="A307" s="238"/>
      <c r="B307" s="238"/>
      <c r="C307" s="469"/>
      <c r="E307" s="415"/>
      <c r="F307" s="181"/>
    </row>
    <row r="308" spans="1:6" s="103" customFormat="1" x14ac:dyDescent="0.25">
      <c r="A308" s="238"/>
      <c r="B308" s="238"/>
      <c r="C308" s="469"/>
      <c r="E308" s="415"/>
      <c r="F308" s="181"/>
    </row>
    <row r="309" spans="1:6" s="103" customFormat="1" x14ac:dyDescent="0.25">
      <c r="A309" s="238"/>
      <c r="B309" s="238"/>
      <c r="C309" s="469"/>
      <c r="E309" s="415"/>
      <c r="F309" s="181"/>
    </row>
    <row r="310" spans="1:6" s="103" customFormat="1" x14ac:dyDescent="0.25">
      <c r="A310" s="238"/>
      <c r="B310" s="238"/>
      <c r="C310" s="469"/>
      <c r="E310" s="415"/>
      <c r="F310" s="181"/>
    </row>
    <row r="311" spans="1:6" s="103" customFormat="1" x14ac:dyDescent="0.25">
      <c r="A311" s="238"/>
      <c r="B311" s="238"/>
      <c r="C311" s="469"/>
      <c r="E311" s="415"/>
      <c r="F311" s="181"/>
    </row>
    <row r="312" spans="1:6" s="103" customFormat="1" x14ac:dyDescent="0.25">
      <c r="A312" s="238"/>
      <c r="B312" s="238"/>
      <c r="C312" s="469"/>
      <c r="E312" s="415"/>
      <c r="F312" s="181"/>
    </row>
    <row r="313" spans="1:6" s="103" customFormat="1" x14ac:dyDescent="0.25">
      <c r="A313" s="238"/>
      <c r="B313" s="238"/>
      <c r="C313" s="469"/>
      <c r="E313" s="415"/>
      <c r="F313" s="181"/>
    </row>
    <row r="314" spans="1:6" s="103" customFormat="1" x14ac:dyDescent="0.25">
      <c r="A314" s="238"/>
      <c r="B314" s="238"/>
      <c r="C314" s="469"/>
      <c r="E314" s="415"/>
      <c r="F314" s="181"/>
    </row>
    <row r="315" spans="1:6" s="103" customFormat="1" x14ac:dyDescent="0.25">
      <c r="A315" s="238"/>
      <c r="B315" s="238"/>
      <c r="C315" s="469"/>
      <c r="E315" s="415"/>
      <c r="F315" s="181"/>
    </row>
    <row r="316" spans="1:6" s="103" customFormat="1" x14ac:dyDescent="0.25">
      <c r="A316" s="238"/>
      <c r="B316" s="238"/>
      <c r="C316" s="469"/>
      <c r="E316" s="415"/>
      <c r="F316" s="181"/>
    </row>
    <row r="317" spans="1:6" s="103" customFormat="1" x14ac:dyDescent="0.25">
      <c r="A317" s="238"/>
      <c r="B317" s="238"/>
      <c r="C317" s="469"/>
      <c r="E317" s="415"/>
      <c r="F317" s="181"/>
    </row>
    <row r="318" spans="1:6" s="103" customFormat="1" x14ac:dyDescent="0.25">
      <c r="A318" s="238"/>
      <c r="B318" s="238"/>
      <c r="C318" s="469"/>
      <c r="E318" s="415"/>
      <c r="F318" s="181"/>
    </row>
    <row r="319" spans="1:6" s="103" customFormat="1" x14ac:dyDescent="0.25">
      <c r="A319" s="238"/>
      <c r="B319" s="238"/>
      <c r="C319" s="469"/>
      <c r="E319" s="415"/>
      <c r="F319" s="181"/>
    </row>
    <row r="320" spans="1:6" s="103" customFormat="1" x14ac:dyDescent="0.25">
      <c r="A320" s="238"/>
      <c r="B320" s="238"/>
      <c r="C320" s="469"/>
      <c r="E320" s="415"/>
      <c r="F320" s="181"/>
    </row>
    <row r="321" spans="1:6" s="103" customFormat="1" x14ac:dyDescent="0.25">
      <c r="A321" s="238"/>
      <c r="B321" s="238"/>
      <c r="C321" s="469"/>
      <c r="E321" s="415"/>
      <c r="F321" s="181"/>
    </row>
    <row r="322" spans="1:6" s="103" customFormat="1" x14ac:dyDescent="0.25">
      <c r="A322" s="238"/>
      <c r="B322" s="238"/>
      <c r="C322" s="469"/>
      <c r="E322" s="415"/>
      <c r="F322" s="181"/>
    </row>
    <row r="323" spans="1:6" s="103" customFormat="1" x14ac:dyDescent="0.25">
      <c r="A323" s="238"/>
      <c r="B323" s="238"/>
      <c r="C323" s="469"/>
      <c r="E323" s="415"/>
      <c r="F323" s="181"/>
    </row>
    <row r="324" spans="1:6" s="103" customFormat="1" x14ac:dyDescent="0.25">
      <c r="A324" s="238"/>
      <c r="B324" s="238"/>
      <c r="C324" s="469"/>
      <c r="E324" s="415"/>
      <c r="F324" s="181"/>
    </row>
    <row r="325" spans="1:6" s="103" customFormat="1" x14ac:dyDescent="0.25">
      <c r="A325" s="238"/>
      <c r="B325" s="238"/>
      <c r="C325" s="469"/>
      <c r="E325" s="415"/>
      <c r="F325" s="181"/>
    </row>
    <row r="326" spans="1:6" s="103" customFormat="1" x14ac:dyDescent="0.25">
      <c r="A326" s="238"/>
      <c r="B326" s="238"/>
      <c r="C326" s="469"/>
      <c r="E326" s="415"/>
      <c r="F326" s="181"/>
    </row>
    <row r="327" spans="1:6" s="103" customFormat="1" x14ac:dyDescent="0.25">
      <c r="A327" s="238"/>
      <c r="B327" s="238"/>
      <c r="C327" s="469"/>
      <c r="E327" s="415"/>
      <c r="F327" s="181"/>
    </row>
    <row r="328" spans="1:6" s="103" customFormat="1" x14ac:dyDescent="0.25">
      <c r="A328" s="238"/>
      <c r="B328" s="238"/>
      <c r="C328" s="469"/>
      <c r="E328" s="415"/>
      <c r="F328" s="181"/>
    </row>
    <row r="329" spans="1:6" s="103" customFormat="1" x14ac:dyDescent="0.25">
      <c r="A329" s="238"/>
      <c r="B329" s="238"/>
      <c r="C329" s="469"/>
      <c r="E329" s="415"/>
      <c r="F329" s="181"/>
    </row>
    <row r="330" spans="1:6" s="103" customFormat="1" x14ac:dyDescent="0.25">
      <c r="A330" s="238"/>
      <c r="B330" s="238"/>
      <c r="C330" s="469"/>
      <c r="E330" s="415"/>
      <c r="F330" s="181"/>
    </row>
    <row r="331" spans="1:6" s="103" customFormat="1" x14ac:dyDescent="0.25">
      <c r="A331" s="238"/>
      <c r="B331" s="238"/>
      <c r="C331" s="469"/>
      <c r="E331" s="415"/>
      <c r="F331" s="181"/>
    </row>
    <row r="332" spans="1:6" s="103" customFormat="1" x14ac:dyDescent="0.25">
      <c r="A332" s="238"/>
      <c r="B332" s="238"/>
      <c r="C332" s="469"/>
      <c r="E332" s="415"/>
      <c r="F332" s="181"/>
    </row>
    <row r="333" spans="1:6" s="103" customFormat="1" x14ac:dyDescent="0.25">
      <c r="A333" s="238"/>
      <c r="B333" s="238"/>
      <c r="C333" s="469"/>
      <c r="E333" s="415"/>
      <c r="F333" s="181"/>
    </row>
    <row r="334" spans="1:6" s="103" customFormat="1" x14ac:dyDescent="0.25">
      <c r="A334" s="238"/>
      <c r="B334" s="238"/>
      <c r="C334" s="469"/>
      <c r="E334" s="415"/>
      <c r="F334" s="181"/>
    </row>
    <row r="335" spans="1:6" s="103" customFormat="1" x14ac:dyDescent="0.25">
      <c r="A335" s="238"/>
      <c r="B335" s="238"/>
      <c r="C335" s="469"/>
      <c r="E335" s="415"/>
      <c r="F335" s="181"/>
    </row>
    <row r="336" spans="1:6" s="103" customFormat="1" x14ac:dyDescent="0.25">
      <c r="A336" s="238"/>
      <c r="B336" s="238"/>
      <c r="C336" s="469"/>
      <c r="E336" s="415"/>
      <c r="F336" s="181"/>
    </row>
    <row r="337" spans="1:6" s="103" customFormat="1" x14ac:dyDescent="0.25">
      <c r="A337" s="238"/>
      <c r="B337" s="238"/>
      <c r="C337" s="469"/>
      <c r="E337" s="415"/>
      <c r="F337" s="181"/>
    </row>
    <row r="338" spans="1:6" s="103" customFormat="1" x14ac:dyDescent="0.25">
      <c r="A338" s="238"/>
      <c r="B338" s="238"/>
      <c r="C338" s="469"/>
      <c r="E338" s="415"/>
      <c r="F338" s="181"/>
    </row>
    <row r="339" spans="1:6" s="103" customFormat="1" x14ac:dyDescent="0.25">
      <c r="A339" s="238"/>
      <c r="B339" s="238"/>
      <c r="C339" s="469"/>
      <c r="E339" s="415"/>
      <c r="F339" s="181"/>
    </row>
    <row r="340" spans="1:6" s="103" customFormat="1" x14ac:dyDescent="0.25">
      <c r="A340" s="238"/>
      <c r="B340" s="238"/>
      <c r="C340" s="469"/>
      <c r="E340" s="415"/>
      <c r="F340" s="181"/>
    </row>
    <row r="341" spans="1:6" s="103" customFormat="1" x14ac:dyDescent="0.25">
      <c r="A341" s="238"/>
      <c r="B341" s="238"/>
      <c r="C341" s="469"/>
      <c r="E341" s="415"/>
      <c r="F341" s="181"/>
    </row>
    <row r="342" spans="1:6" s="103" customFormat="1" x14ac:dyDescent="0.25">
      <c r="A342" s="238"/>
      <c r="B342" s="238"/>
      <c r="C342" s="469"/>
      <c r="E342" s="415"/>
      <c r="F342" s="181"/>
    </row>
    <row r="343" spans="1:6" s="103" customFormat="1" x14ac:dyDescent="0.25">
      <c r="A343" s="238"/>
      <c r="B343" s="238"/>
      <c r="C343" s="469"/>
      <c r="E343" s="415"/>
      <c r="F343" s="181"/>
    </row>
    <row r="344" spans="1:6" s="103" customFormat="1" x14ac:dyDescent="0.25">
      <c r="A344" s="238"/>
      <c r="B344" s="238"/>
      <c r="C344" s="469"/>
      <c r="E344" s="415"/>
      <c r="F344" s="181"/>
    </row>
    <row r="345" spans="1:6" s="103" customFormat="1" x14ac:dyDescent="0.25">
      <c r="A345" s="238"/>
      <c r="B345" s="238"/>
      <c r="C345" s="469"/>
      <c r="E345" s="415"/>
      <c r="F345" s="181"/>
    </row>
    <row r="346" spans="1:6" s="103" customFormat="1" x14ac:dyDescent="0.25">
      <c r="A346" s="238"/>
      <c r="B346" s="238"/>
      <c r="C346" s="469"/>
      <c r="E346" s="415"/>
      <c r="F346" s="181"/>
    </row>
    <row r="347" spans="1:6" s="103" customFormat="1" x14ac:dyDescent="0.25">
      <c r="A347" s="238"/>
      <c r="B347" s="238"/>
      <c r="C347" s="469"/>
      <c r="E347" s="415"/>
      <c r="F347" s="181"/>
    </row>
    <row r="348" spans="1:6" s="103" customFormat="1" x14ac:dyDescent="0.25">
      <c r="A348" s="238"/>
      <c r="B348" s="238"/>
      <c r="C348" s="469"/>
      <c r="E348" s="415"/>
      <c r="F348" s="181"/>
    </row>
    <row r="349" spans="1:6" s="103" customFormat="1" x14ac:dyDescent="0.25">
      <c r="A349" s="238"/>
      <c r="B349" s="238"/>
      <c r="C349" s="469"/>
      <c r="E349" s="415"/>
      <c r="F349" s="181"/>
    </row>
    <row r="350" spans="1:6" s="103" customFormat="1" x14ac:dyDescent="0.25">
      <c r="A350" s="238"/>
      <c r="B350" s="238"/>
      <c r="C350" s="469"/>
      <c r="E350" s="415"/>
      <c r="F350" s="181"/>
    </row>
    <row r="351" spans="1:6" s="103" customFormat="1" x14ac:dyDescent="0.25">
      <c r="A351" s="238"/>
      <c r="B351" s="238"/>
      <c r="C351" s="469"/>
      <c r="E351" s="415"/>
      <c r="F351" s="181"/>
    </row>
    <row r="352" spans="1:6" s="103" customFormat="1" x14ac:dyDescent="0.25">
      <c r="A352" s="238"/>
      <c r="B352" s="238"/>
      <c r="C352" s="469"/>
      <c r="E352" s="415"/>
      <c r="F352" s="181"/>
    </row>
    <row r="353" spans="1:6" s="103" customFormat="1" x14ac:dyDescent="0.25">
      <c r="A353" s="238"/>
      <c r="B353" s="238"/>
      <c r="C353" s="469"/>
      <c r="E353" s="415"/>
      <c r="F353" s="181"/>
    </row>
    <row r="354" spans="1:6" s="103" customFormat="1" x14ac:dyDescent="0.25">
      <c r="A354" s="238"/>
      <c r="B354" s="238"/>
      <c r="C354" s="469"/>
      <c r="E354" s="415"/>
      <c r="F354" s="181"/>
    </row>
    <row r="355" spans="1:6" s="103" customFormat="1" x14ac:dyDescent="0.25">
      <c r="A355" s="238"/>
      <c r="B355" s="238"/>
      <c r="C355" s="469"/>
      <c r="E355" s="415"/>
      <c r="F355" s="181"/>
    </row>
    <row r="356" spans="1:6" s="103" customFormat="1" x14ac:dyDescent="0.25">
      <c r="A356" s="238"/>
      <c r="B356" s="238"/>
      <c r="C356" s="469"/>
      <c r="E356" s="415"/>
      <c r="F356" s="181"/>
    </row>
    <row r="357" spans="1:6" s="103" customFormat="1" x14ac:dyDescent="0.25">
      <c r="A357" s="238"/>
      <c r="B357" s="238"/>
      <c r="C357" s="469"/>
      <c r="E357" s="415"/>
      <c r="F357" s="181"/>
    </row>
    <row r="358" spans="1:6" s="103" customFormat="1" x14ac:dyDescent="0.25">
      <c r="A358" s="238"/>
      <c r="B358" s="238"/>
      <c r="C358" s="469"/>
      <c r="E358" s="415"/>
      <c r="F358" s="181"/>
    </row>
    <row r="359" spans="1:6" s="103" customFormat="1" x14ac:dyDescent="0.25">
      <c r="A359" s="238"/>
      <c r="B359" s="238"/>
      <c r="C359" s="469"/>
      <c r="E359" s="415"/>
      <c r="F359" s="181"/>
    </row>
    <row r="360" spans="1:6" s="103" customFormat="1" x14ac:dyDescent="0.25">
      <c r="A360" s="238"/>
      <c r="B360" s="238"/>
      <c r="C360" s="469"/>
      <c r="E360" s="415"/>
      <c r="F360" s="181"/>
    </row>
    <row r="361" spans="1:6" s="103" customFormat="1" x14ac:dyDescent="0.25">
      <c r="A361" s="238"/>
      <c r="B361" s="238"/>
      <c r="C361" s="469"/>
      <c r="E361" s="415"/>
      <c r="F361" s="181"/>
    </row>
    <row r="362" spans="1:6" s="103" customFormat="1" x14ac:dyDescent="0.25">
      <c r="A362" s="238"/>
      <c r="B362" s="238"/>
      <c r="C362" s="469"/>
      <c r="E362" s="415"/>
      <c r="F362" s="181"/>
    </row>
    <row r="363" spans="1:6" s="103" customFormat="1" x14ac:dyDescent="0.25">
      <c r="A363" s="238"/>
      <c r="B363" s="238"/>
      <c r="C363" s="469"/>
      <c r="E363" s="415"/>
      <c r="F363" s="181"/>
    </row>
    <row r="364" spans="1:6" s="103" customFormat="1" x14ac:dyDescent="0.25">
      <c r="A364" s="238"/>
      <c r="B364" s="238"/>
      <c r="C364" s="469"/>
      <c r="E364" s="415"/>
      <c r="F364" s="181"/>
    </row>
    <row r="365" spans="1:6" s="103" customFormat="1" x14ac:dyDescent="0.25">
      <c r="A365" s="238"/>
      <c r="B365" s="238"/>
      <c r="C365" s="469"/>
      <c r="E365" s="415"/>
      <c r="F365" s="181"/>
    </row>
    <row r="366" spans="1:6" s="103" customFormat="1" x14ac:dyDescent="0.25">
      <c r="A366" s="238"/>
      <c r="B366" s="238"/>
      <c r="C366" s="469"/>
      <c r="E366" s="415"/>
      <c r="F366" s="181"/>
    </row>
    <row r="367" spans="1:6" s="103" customFormat="1" x14ac:dyDescent="0.25">
      <c r="A367" s="238"/>
      <c r="B367" s="238"/>
      <c r="C367" s="469"/>
      <c r="E367" s="415"/>
      <c r="F367" s="181"/>
    </row>
    <row r="368" spans="1:6" s="103" customFormat="1" x14ac:dyDescent="0.25">
      <c r="A368" s="238"/>
      <c r="B368" s="238"/>
      <c r="C368" s="469"/>
      <c r="E368" s="415"/>
      <c r="F368" s="181"/>
    </row>
    <row r="369" spans="1:6" s="103" customFormat="1" x14ac:dyDescent="0.25">
      <c r="A369" s="238"/>
      <c r="B369" s="238"/>
      <c r="C369" s="469"/>
      <c r="E369" s="415"/>
      <c r="F369" s="181"/>
    </row>
    <row r="370" spans="1:6" s="103" customFormat="1" x14ac:dyDescent="0.25">
      <c r="A370" s="238"/>
      <c r="B370" s="238"/>
      <c r="C370" s="469"/>
      <c r="E370" s="415"/>
      <c r="F370" s="181"/>
    </row>
    <row r="371" spans="1:6" s="103" customFormat="1" x14ac:dyDescent="0.25">
      <c r="A371" s="238"/>
      <c r="B371" s="238"/>
      <c r="C371" s="469"/>
      <c r="E371" s="415"/>
      <c r="F371" s="181"/>
    </row>
    <row r="372" spans="1:6" s="103" customFormat="1" x14ac:dyDescent="0.25">
      <c r="A372" s="238"/>
      <c r="B372" s="238"/>
      <c r="C372" s="469"/>
      <c r="E372" s="415"/>
      <c r="F372" s="181"/>
    </row>
    <row r="373" spans="1:6" s="103" customFormat="1" x14ac:dyDescent="0.25">
      <c r="A373" s="238"/>
      <c r="B373" s="238"/>
      <c r="C373" s="469"/>
      <c r="E373" s="415"/>
      <c r="F373" s="181"/>
    </row>
    <row r="374" spans="1:6" s="103" customFormat="1" x14ac:dyDescent="0.25">
      <c r="A374" s="238"/>
      <c r="B374" s="238"/>
      <c r="C374" s="469"/>
      <c r="E374" s="415"/>
      <c r="F374" s="181"/>
    </row>
    <row r="375" spans="1:6" s="103" customFormat="1" x14ac:dyDescent="0.25">
      <c r="A375" s="238"/>
      <c r="B375" s="238"/>
      <c r="C375" s="469"/>
      <c r="E375" s="415"/>
      <c r="F375" s="181"/>
    </row>
    <row r="376" spans="1:6" s="103" customFormat="1" x14ac:dyDescent="0.25">
      <c r="A376" s="238"/>
      <c r="B376" s="238"/>
      <c r="C376" s="469"/>
      <c r="E376" s="415"/>
      <c r="F376" s="181"/>
    </row>
    <row r="377" spans="1:6" s="103" customFormat="1" x14ac:dyDescent="0.25">
      <c r="A377" s="238"/>
      <c r="B377" s="238"/>
      <c r="C377" s="469"/>
      <c r="E377" s="415"/>
      <c r="F377" s="181"/>
    </row>
    <row r="378" spans="1:6" s="103" customFormat="1" x14ac:dyDescent="0.25">
      <c r="A378" s="238"/>
      <c r="B378" s="238"/>
      <c r="C378" s="469"/>
      <c r="E378" s="415"/>
      <c r="F378" s="181"/>
    </row>
    <row r="379" spans="1:6" s="103" customFormat="1" x14ac:dyDescent="0.25">
      <c r="A379" s="238"/>
      <c r="B379" s="238"/>
      <c r="C379" s="469"/>
      <c r="E379" s="415"/>
      <c r="F379" s="181"/>
    </row>
    <row r="380" spans="1:6" s="103" customFormat="1" x14ac:dyDescent="0.25">
      <c r="A380" s="238"/>
      <c r="B380" s="238"/>
      <c r="C380" s="469"/>
      <c r="E380" s="415"/>
      <c r="F380" s="181"/>
    </row>
    <row r="381" spans="1:6" s="103" customFormat="1" x14ac:dyDescent="0.25">
      <c r="A381" s="238"/>
      <c r="B381" s="238"/>
      <c r="C381" s="469"/>
      <c r="E381" s="415"/>
      <c r="F381" s="181"/>
    </row>
    <row r="382" spans="1:6" s="103" customFormat="1" x14ac:dyDescent="0.25">
      <c r="A382" s="238"/>
      <c r="B382" s="238"/>
      <c r="C382" s="469"/>
      <c r="E382" s="415"/>
      <c r="F382" s="181"/>
    </row>
    <row r="383" spans="1:6" s="103" customFormat="1" x14ac:dyDescent="0.25">
      <c r="A383" s="238"/>
      <c r="B383" s="238"/>
      <c r="C383" s="469"/>
      <c r="E383" s="415"/>
      <c r="F383" s="181"/>
    </row>
    <row r="384" spans="1:6" s="103" customFormat="1" x14ac:dyDescent="0.25">
      <c r="A384" s="238"/>
      <c r="B384" s="238"/>
      <c r="C384" s="469"/>
      <c r="E384" s="415"/>
      <c r="F384" s="181"/>
    </row>
    <row r="385" spans="1:6" s="103" customFormat="1" x14ac:dyDescent="0.25">
      <c r="A385" s="238"/>
      <c r="B385" s="238"/>
      <c r="C385" s="469"/>
      <c r="E385" s="415"/>
      <c r="F385" s="181"/>
    </row>
    <row r="386" spans="1:6" s="103" customFormat="1" x14ac:dyDescent="0.25">
      <c r="A386" s="238"/>
      <c r="B386" s="238"/>
      <c r="C386" s="469"/>
      <c r="E386" s="415"/>
      <c r="F386" s="181"/>
    </row>
    <row r="387" spans="1:6" s="103" customFormat="1" x14ac:dyDescent="0.25">
      <c r="A387" s="238"/>
      <c r="B387" s="238"/>
      <c r="C387" s="469"/>
      <c r="E387" s="415"/>
      <c r="F387" s="181"/>
    </row>
    <row r="388" spans="1:6" s="103" customFormat="1" x14ac:dyDescent="0.25">
      <c r="A388" s="238"/>
      <c r="B388" s="238"/>
      <c r="C388" s="469"/>
      <c r="E388" s="415"/>
      <c r="F388" s="181"/>
    </row>
    <row r="389" spans="1:6" s="103" customFormat="1" x14ac:dyDescent="0.25">
      <c r="A389" s="238"/>
      <c r="B389" s="238"/>
      <c r="C389" s="469"/>
      <c r="E389" s="415"/>
      <c r="F389" s="181"/>
    </row>
    <row r="390" spans="1:6" s="103" customFormat="1" x14ac:dyDescent="0.25">
      <c r="A390" s="238"/>
      <c r="B390" s="238"/>
      <c r="C390" s="469"/>
      <c r="E390" s="415"/>
      <c r="F390" s="181"/>
    </row>
    <row r="391" spans="1:6" s="103" customFormat="1" x14ac:dyDescent="0.25">
      <c r="A391" s="238"/>
      <c r="B391" s="238"/>
      <c r="C391" s="469"/>
      <c r="E391" s="415"/>
      <c r="F391" s="181"/>
    </row>
    <row r="392" spans="1:6" s="103" customFormat="1" x14ac:dyDescent="0.25">
      <c r="A392" s="238"/>
      <c r="B392" s="238"/>
      <c r="C392" s="469"/>
      <c r="E392" s="415"/>
      <c r="F392" s="181"/>
    </row>
    <row r="393" spans="1:6" s="103" customFormat="1" x14ac:dyDescent="0.25">
      <c r="A393" s="238"/>
      <c r="B393" s="238"/>
      <c r="C393" s="469"/>
      <c r="E393" s="415"/>
      <c r="F393" s="181"/>
    </row>
    <row r="394" spans="1:6" s="103" customFormat="1" x14ac:dyDescent="0.25">
      <c r="A394" s="238"/>
      <c r="B394" s="238"/>
      <c r="C394" s="469"/>
      <c r="E394" s="415"/>
      <c r="F394" s="181"/>
    </row>
    <row r="395" spans="1:6" s="103" customFormat="1" x14ac:dyDescent="0.25">
      <c r="A395" s="238"/>
      <c r="B395" s="238"/>
      <c r="C395" s="469"/>
      <c r="E395" s="415"/>
      <c r="F395" s="181"/>
    </row>
    <row r="396" spans="1:6" s="103" customFormat="1" x14ac:dyDescent="0.25">
      <c r="A396" s="238"/>
      <c r="B396" s="238"/>
      <c r="C396" s="469"/>
      <c r="E396" s="415"/>
      <c r="F396" s="181"/>
    </row>
    <row r="397" spans="1:6" s="103" customFormat="1" x14ac:dyDescent="0.25">
      <c r="A397" s="238"/>
      <c r="B397" s="238"/>
      <c r="C397" s="469"/>
      <c r="E397" s="415"/>
      <c r="F397" s="181"/>
    </row>
    <row r="398" spans="1:6" s="103" customFormat="1" x14ac:dyDescent="0.25">
      <c r="A398" s="238"/>
      <c r="B398" s="238"/>
      <c r="C398" s="469"/>
      <c r="E398" s="415"/>
      <c r="F398" s="181"/>
    </row>
    <row r="399" spans="1:6" s="103" customFormat="1" x14ac:dyDescent="0.25">
      <c r="A399" s="238"/>
      <c r="B399" s="238"/>
      <c r="C399" s="469"/>
      <c r="E399" s="415"/>
      <c r="F399" s="181"/>
    </row>
    <row r="400" spans="1:6" s="103" customFormat="1" x14ac:dyDescent="0.25">
      <c r="A400" s="238"/>
      <c r="B400" s="238"/>
      <c r="C400" s="469"/>
      <c r="E400" s="415"/>
      <c r="F400" s="181"/>
    </row>
    <row r="401" spans="1:6" s="103" customFormat="1" x14ac:dyDescent="0.25">
      <c r="A401" s="238"/>
      <c r="B401" s="238"/>
      <c r="C401" s="469"/>
      <c r="E401" s="415"/>
      <c r="F401" s="181"/>
    </row>
    <row r="402" spans="1:6" s="103" customFormat="1" x14ac:dyDescent="0.25">
      <c r="A402" s="238"/>
      <c r="B402" s="238"/>
      <c r="C402" s="469"/>
      <c r="E402" s="415"/>
      <c r="F402" s="181"/>
    </row>
    <row r="403" spans="1:6" s="103" customFormat="1" x14ac:dyDescent="0.25">
      <c r="A403" s="238"/>
      <c r="B403" s="238"/>
      <c r="C403" s="469"/>
      <c r="E403" s="415"/>
      <c r="F403" s="181"/>
    </row>
    <row r="404" spans="1:6" s="103" customFormat="1" x14ac:dyDescent="0.25">
      <c r="A404" s="238"/>
      <c r="B404" s="238"/>
      <c r="C404" s="469"/>
      <c r="E404" s="415"/>
      <c r="F404" s="181"/>
    </row>
    <row r="405" spans="1:6" s="103" customFormat="1" x14ac:dyDescent="0.25">
      <c r="A405" s="238"/>
      <c r="B405" s="238"/>
      <c r="C405" s="469"/>
      <c r="E405" s="415"/>
      <c r="F405" s="181"/>
    </row>
  </sheetData>
  <mergeCells count="33">
    <mergeCell ref="F103:I103"/>
    <mergeCell ref="A107:A126"/>
    <mergeCell ref="B107:B126"/>
    <mergeCell ref="A105:I105"/>
    <mergeCell ref="A89:A104"/>
    <mergeCell ref="B89:B104"/>
    <mergeCell ref="F94:I94"/>
    <mergeCell ref="F125:I125"/>
    <mergeCell ref="F115:I115"/>
    <mergeCell ref="D95:I95"/>
    <mergeCell ref="H1:H5"/>
    <mergeCell ref="I1:I5"/>
    <mergeCell ref="A37:I37"/>
    <mergeCell ref="A7:A36"/>
    <mergeCell ref="B7:B36"/>
    <mergeCell ref="F1:F5"/>
    <mergeCell ref="G1:G5"/>
    <mergeCell ref="B1:B5"/>
    <mergeCell ref="F20:I20"/>
    <mergeCell ref="F35:I35"/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  <mergeCell ref="F85:I85"/>
    <mergeCell ref="F74:I74"/>
    <mergeCell ref="D75:I7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BS635"/>
  <sheetViews>
    <sheetView topLeftCell="A4" zoomScaleNormal="100" workbookViewId="0">
      <selection activeCell="A24" sqref="A24:I24"/>
    </sheetView>
  </sheetViews>
  <sheetFormatPr defaultRowHeight="18" x14ac:dyDescent="0.25"/>
  <cols>
    <col min="1" max="1" width="29.28515625" customWidth="1"/>
    <col min="3" max="3" width="17.85546875" style="416" customWidth="1"/>
    <col min="4" max="4" width="45.5703125" customWidth="1"/>
    <col min="5" max="5" width="17.85546875" style="416" customWidth="1"/>
    <col min="6" max="6" width="15.140625" style="176" customWidth="1"/>
    <col min="7" max="7" width="11.42578125" customWidth="1"/>
    <col min="8" max="8" width="10.42578125" customWidth="1"/>
    <col min="9" max="9" width="13.140625" customWidth="1"/>
    <col min="10" max="71" width="9.140625" style="103"/>
  </cols>
  <sheetData>
    <row r="1" spans="1:11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753" t="s">
        <v>9</v>
      </c>
      <c r="G1" s="839" t="s">
        <v>10</v>
      </c>
      <c r="H1" s="839" t="s">
        <v>11</v>
      </c>
      <c r="I1" s="839" t="s">
        <v>12</v>
      </c>
    </row>
    <row r="2" spans="1:11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754"/>
      <c r="G2" s="840"/>
      <c r="H2" s="840"/>
      <c r="I2" s="840"/>
    </row>
    <row r="3" spans="1:11" ht="20.25" x14ac:dyDescent="0.2">
      <c r="A3" s="61" t="s">
        <v>2</v>
      </c>
      <c r="B3" s="65"/>
      <c r="C3" s="426"/>
      <c r="D3" s="64" t="s">
        <v>95</v>
      </c>
      <c r="E3" s="425"/>
      <c r="F3" s="754"/>
      <c r="G3" s="840"/>
      <c r="H3" s="840"/>
      <c r="I3" s="840"/>
    </row>
    <row r="4" spans="1:11" ht="20.25" x14ac:dyDescent="0.2">
      <c r="A4" s="61" t="s">
        <v>93</v>
      </c>
      <c r="B4" s="65"/>
      <c r="C4" s="426"/>
      <c r="D4" s="65"/>
      <c r="E4" s="426"/>
      <c r="F4" s="754"/>
      <c r="G4" s="840"/>
      <c r="H4" s="840"/>
      <c r="I4" s="840"/>
    </row>
    <row r="5" spans="1:11" ht="21" thickBot="1" x14ac:dyDescent="0.25">
      <c r="A5" s="62" t="s">
        <v>4</v>
      </c>
      <c r="B5" s="66"/>
      <c r="C5" s="427"/>
      <c r="D5" s="66"/>
      <c r="E5" s="427"/>
      <c r="F5" s="755"/>
      <c r="G5" s="841"/>
      <c r="H5" s="841"/>
      <c r="I5" s="841"/>
    </row>
    <row r="6" spans="1:11" ht="36.75" thickBot="1" x14ac:dyDescent="0.25">
      <c r="A6" s="200" t="s">
        <v>1226</v>
      </c>
      <c r="B6" s="23"/>
      <c r="C6" s="414" t="s">
        <v>1630</v>
      </c>
      <c r="D6" s="191" t="s">
        <v>1543</v>
      </c>
      <c r="E6" s="417" t="s">
        <v>1629</v>
      </c>
      <c r="F6" s="175" t="str">
        <f>'Данные по ТП'!C120</f>
        <v>ТМ-400/10</v>
      </c>
      <c r="G6" s="132" t="s">
        <v>1544</v>
      </c>
      <c r="H6" s="131" t="s">
        <v>5</v>
      </c>
      <c r="I6" s="133">
        <f>'Данные по ТП'!F120</f>
        <v>23340</v>
      </c>
    </row>
    <row r="7" spans="1:11" ht="19.5" thickBot="1" x14ac:dyDescent="0.25">
      <c r="A7" s="728" t="s">
        <v>1171</v>
      </c>
      <c r="B7" s="731" t="s">
        <v>634</v>
      </c>
      <c r="C7" s="428">
        <v>1</v>
      </c>
      <c r="D7" s="182" t="s">
        <v>475</v>
      </c>
      <c r="E7" s="418"/>
      <c r="F7" s="212">
        <v>0</v>
      </c>
      <c r="G7" s="212">
        <v>0</v>
      </c>
      <c r="H7" s="212">
        <v>0</v>
      </c>
      <c r="I7" s="212">
        <v>0</v>
      </c>
    </row>
    <row r="8" spans="1:11" ht="19.5" thickBot="1" x14ac:dyDescent="0.25">
      <c r="A8" s="808"/>
      <c r="B8" s="777"/>
      <c r="C8" s="428">
        <v>2</v>
      </c>
      <c r="D8" s="182" t="s">
        <v>476</v>
      </c>
      <c r="E8" s="418"/>
      <c r="F8" s="212">
        <v>44</v>
      </c>
      <c r="G8" s="212">
        <v>62</v>
      </c>
      <c r="H8" s="212">
        <v>51</v>
      </c>
      <c r="I8" s="212">
        <v>6</v>
      </c>
    </row>
    <row r="9" spans="1:11" ht="19.5" thickBot="1" x14ac:dyDescent="0.25">
      <c r="A9" s="808"/>
      <c r="B9" s="777"/>
      <c r="C9" s="428">
        <v>3</v>
      </c>
      <c r="D9" s="182" t="s">
        <v>477</v>
      </c>
      <c r="E9" s="418"/>
      <c r="F9" s="212">
        <v>0</v>
      </c>
      <c r="G9" s="212">
        <v>0</v>
      </c>
      <c r="H9" s="212">
        <v>0</v>
      </c>
      <c r="I9" s="212">
        <v>0</v>
      </c>
    </row>
    <row r="10" spans="1:11" ht="19.5" thickBot="1" x14ac:dyDescent="0.25">
      <c r="A10" s="808"/>
      <c r="B10" s="777"/>
      <c r="C10" s="428">
        <v>4</v>
      </c>
      <c r="D10" s="182" t="s">
        <v>478</v>
      </c>
      <c r="E10" s="418"/>
      <c r="F10" s="212">
        <v>25</v>
      </c>
      <c r="G10" s="212">
        <v>21</v>
      </c>
      <c r="H10" s="212">
        <v>22</v>
      </c>
      <c r="I10" s="212">
        <v>2</v>
      </c>
    </row>
    <row r="11" spans="1:11" ht="19.5" thickBot="1" x14ac:dyDescent="0.25">
      <c r="A11" s="808"/>
      <c r="B11" s="777"/>
      <c r="C11" s="428">
        <v>5</v>
      </c>
      <c r="D11" s="182" t="s">
        <v>479</v>
      </c>
      <c r="E11" s="418"/>
      <c r="F11" s="212">
        <v>32</v>
      </c>
      <c r="G11" s="212">
        <v>31</v>
      </c>
      <c r="H11" s="212">
        <v>24</v>
      </c>
      <c r="I11" s="212">
        <v>9</v>
      </c>
    </row>
    <row r="12" spans="1:11" ht="19.5" thickBot="1" x14ac:dyDescent="0.25">
      <c r="A12" s="808"/>
      <c r="B12" s="777"/>
      <c r="C12" s="428">
        <v>6</v>
      </c>
      <c r="D12" s="182" t="s">
        <v>480</v>
      </c>
      <c r="E12" s="418"/>
      <c r="F12" s="212">
        <v>0</v>
      </c>
      <c r="G12" s="212">
        <v>0</v>
      </c>
      <c r="H12" s="212">
        <v>0</v>
      </c>
      <c r="I12" s="212">
        <v>0</v>
      </c>
      <c r="J12" s="234"/>
      <c r="K12" s="104"/>
    </row>
    <row r="13" spans="1:11" ht="19.5" thickBot="1" x14ac:dyDescent="0.25">
      <c r="A13" s="808"/>
      <c r="B13" s="777"/>
      <c r="C13" s="428">
        <v>7</v>
      </c>
      <c r="D13" s="182" t="s">
        <v>1172</v>
      </c>
      <c r="E13" s="418"/>
      <c r="F13" s="212">
        <v>0</v>
      </c>
      <c r="G13" s="212">
        <v>0</v>
      </c>
      <c r="H13" s="212">
        <v>0</v>
      </c>
      <c r="I13" s="212">
        <v>0</v>
      </c>
    </row>
    <row r="14" spans="1:11" ht="19.5" thickBot="1" x14ac:dyDescent="0.25">
      <c r="A14" s="808"/>
      <c r="B14" s="777"/>
      <c r="C14" s="428">
        <v>8</v>
      </c>
      <c r="D14" s="182" t="s">
        <v>481</v>
      </c>
      <c r="E14" s="418"/>
      <c r="F14" s="212">
        <v>33</v>
      </c>
      <c r="G14" s="212">
        <v>22</v>
      </c>
      <c r="H14" s="212">
        <v>28</v>
      </c>
      <c r="I14" s="212">
        <v>11</v>
      </c>
    </row>
    <row r="15" spans="1:11" ht="19.5" thickBot="1" x14ac:dyDescent="0.25">
      <c r="A15" s="808"/>
      <c r="B15" s="777"/>
      <c r="C15" s="428">
        <v>9</v>
      </c>
      <c r="D15" s="182" t="s">
        <v>1173</v>
      </c>
      <c r="E15" s="418"/>
      <c r="F15" s="212"/>
      <c r="G15" s="212"/>
      <c r="H15" s="212"/>
      <c r="I15" s="212"/>
    </row>
    <row r="16" spans="1:11" ht="19.5" thickBot="1" x14ac:dyDescent="0.25">
      <c r="A16" s="808"/>
      <c r="B16" s="777"/>
      <c r="C16" s="428">
        <v>10</v>
      </c>
      <c r="D16" s="182" t="s">
        <v>482</v>
      </c>
      <c r="E16" s="418"/>
      <c r="F16" s="212"/>
      <c r="G16" s="212">
        <v>37</v>
      </c>
      <c r="H16" s="212"/>
      <c r="I16" s="212">
        <v>37</v>
      </c>
    </row>
    <row r="17" spans="1:10" ht="19.5" thickBot="1" x14ac:dyDescent="0.25">
      <c r="A17" s="808"/>
      <c r="B17" s="777"/>
      <c r="C17" s="428">
        <v>11</v>
      </c>
      <c r="D17" s="182" t="s">
        <v>483</v>
      </c>
      <c r="E17" s="418"/>
      <c r="F17" s="212">
        <v>0</v>
      </c>
      <c r="G17" s="212">
        <v>0</v>
      </c>
      <c r="H17" s="212">
        <v>0</v>
      </c>
      <c r="I17" s="212">
        <v>0</v>
      </c>
    </row>
    <row r="18" spans="1:10" ht="19.5" thickBot="1" x14ac:dyDescent="0.25">
      <c r="A18" s="808"/>
      <c r="B18" s="777"/>
      <c r="C18" s="428">
        <v>12</v>
      </c>
      <c r="D18" s="182" t="s">
        <v>484</v>
      </c>
      <c r="E18" s="418"/>
      <c r="F18" s="212">
        <v>0</v>
      </c>
      <c r="G18" s="212">
        <v>0</v>
      </c>
      <c r="H18" s="212">
        <v>0</v>
      </c>
      <c r="I18" s="212">
        <v>0</v>
      </c>
    </row>
    <row r="19" spans="1:10" ht="19.5" thickBot="1" x14ac:dyDescent="0.25">
      <c r="A19" s="808"/>
      <c r="B19" s="777"/>
      <c r="C19" s="428"/>
      <c r="D19" s="182"/>
      <c r="E19" s="418"/>
      <c r="F19" s="387"/>
      <c r="G19" s="387"/>
      <c r="H19" s="387"/>
      <c r="I19" s="387"/>
    </row>
    <row r="20" spans="1:10" ht="19.5" thickBot="1" x14ac:dyDescent="0.25">
      <c r="A20" s="808"/>
      <c r="B20" s="777"/>
      <c r="C20" s="428"/>
      <c r="D20" s="182"/>
      <c r="E20" s="418"/>
      <c r="F20" s="387"/>
      <c r="G20" s="387"/>
      <c r="H20" s="387"/>
      <c r="I20" s="387"/>
    </row>
    <row r="21" spans="1:10" ht="19.5" thickBot="1" x14ac:dyDescent="0.25">
      <c r="A21" s="808"/>
      <c r="B21" s="777"/>
      <c r="C21" s="428"/>
      <c r="D21" s="3" t="s">
        <v>1533</v>
      </c>
      <c r="E21" s="420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 x14ac:dyDescent="0.25">
      <c r="A22" s="808"/>
      <c r="B22" s="777"/>
      <c r="C22" s="428"/>
      <c r="D22" s="3" t="s">
        <v>1507</v>
      </c>
      <c r="E22" s="420"/>
      <c r="F22" s="141">
        <f>(F21*1.73*380*0.9)/1000</f>
        <v>79.282439999999994</v>
      </c>
      <c r="G22" s="141">
        <f>(G21*1.73*380*0.9)/1000</f>
        <v>102.35718000000001</v>
      </c>
      <c r="H22" s="141">
        <f>(H21*1.73*380*0.9)/1000</f>
        <v>73.957499999999996</v>
      </c>
      <c r="I22" s="142"/>
      <c r="J22" s="177"/>
    </row>
    <row r="23" spans="1:10" ht="18.75" thickBot="1" x14ac:dyDescent="0.25">
      <c r="A23" s="808"/>
      <c r="B23" s="777"/>
      <c r="C23" s="428"/>
      <c r="D23" s="3" t="s">
        <v>1534</v>
      </c>
      <c r="E23" s="421"/>
      <c r="F23" s="742">
        <f>(F22+G22+H22)</f>
        <v>255.59712000000002</v>
      </c>
      <c r="G23" s="743"/>
      <c r="H23" s="743"/>
      <c r="I23" s="744"/>
    </row>
    <row r="24" spans="1:10" ht="31.5" customHeight="1" thickBot="1" x14ac:dyDescent="0.25">
      <c r="A24" s="793"/>
      <c r="B24" s="794"/>
      <c r="C24" s="794"/>
      <c r="D24" s="794"/>
      <c r="E24" s="794"/>
      <c r="F24" s="794"/>
      <c r="G24" s="794"/>
      <c r="H24" s="794"/>
      <c r="I24" s="794"/>
    </row>
    <row r="25" spans="1:10" ht="33.75" customHeight="1" thickBot="1" x14ac:dyDescent="0.25">
      <c r="A25" s="200" t="s">
        <v>1226</v>
      </c>
      <c r="B25" s="23"/>
      <c r="C25" s="414" t="s">
        <v>1630</v>
      </c>
      <c r="D25" s="191" t="s">
        <v>1543</v>
      </c>
      <c r="E25" s="417" t="s">
        <v>1629</v>
      </c>
      <c r="F25" s="175" t="str">
        <f>'Данные по ТП'!C121</f>
        <v>ТМ-400/10</v>
      </c>
      <c r="G25" s="132" t="s">
        <v>1544</v>
      </c>
      <c r="H25" s="131" t="s">
        <v>5</v>
      </c>
      <c r="I25" s="133">
        <f>'Данные по ТП'!F121</f>
        <v>11985</v>
      </c>
    </row>
    <row r="26" spans="1:10" ht="19.5" thickBot="1" x14ac:dyDescent="0.25">
      <c r="A26" s="728" t="s">
        <v>1171</v>
      </c>
      <c r="B26" s="731" t="s">
        <v>635</v>
      </c>
      <c r="C26" s="428">
        <v>1</v>
      </c>
      <c r="D26" s="182" t="s">
        <v>485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10" ht="19.5" thickBot="1" x14ac:dyDescent="0.25">
      <c r="A27" s="808"/>
      <c r="B27" s="777"/>
      <c r="C27" s="428">
        <v>2</v>
      </c>
      <c r="D27" s="182" t="s">
        <v>486</v>
      </c>
      <c r="E27" s="418"/>
      <c r="F27" s="212">
        <v>72</v>
      </c>
      <c r="G27" s="212">
        <v>84</v>
      </c>
      <c r="H27" s="212">
        <v>91</v>
      </c>
      <c r="I27" s="212">
        <v>9</v>
      </c>
    </row>
    <row r="28" spans="1:10" ht="19.5" thickBot="1" x14ac:dyDescent="0.25">
      <c r="A28" s="808"/>
      <c r="B28" s="777"/>
      <c r="C28" s="428">
        <v>3</v>
      </c>
      <c r="D28" s="182" t="s">
        <v>487</v>
      </c>
      <c r="E28" s="418"/>
      <c r="F28" s="212"/>
      <c r="G28" s="212"/>
      <c r="H28" s="212"/>
      <c r="I28" s="212"/>
    </row>
    <row r="29" spans="1:10" ht="19.5" thickBot="1" x14ac:dyDescent="0.25">
      <c r="A29" s="808"/>
      <c r="B29" s="777"/>
      <c r="C29" s="428">
        <v>4</v>
      </c>
      <c r="D29" s="182" t="s">
        <v>1227</v>
      </c>
      <c r="E29" s="418"/>
      <c r="F29" s="212">
        <v>132</v>
      </c>
      <c r="G29" s="212">
        <v>121</v>
      </c>
      <c r="H29" s="212">
        <v>74</v>
      </c>
      <c r="I29" s="212">
        <v>15</v>
      </c>
    </row>
    <row r="30" spans="1:10" ht="19.5" thickBot="1" x14ac:dyDescent="0.25">
      <c r="A30" s="808"/>
      <c r="B30" s="777"/>
      <c r="C30" s="428">
        <v>5</v>
      </c>
      <c r="D30" s="182" t="s">
        <v>123</v>
      </c>
      <c r="E30" s="418"/>
      <c r="F30" s="212"/>
      <c r="G30" s="212"/>
      <c r="H30" s="212"/>
      <c r="I30" s="212"/>
    </row>
    <row r="31" spans="1:10" ht="19.5" thickBot="1" x14ac:dyDescent="0.25">
      <c r="A31" s="808"/>
      <c r="B31" s="777"/>
      <c r="C31" s="428">
        <v>6</v>
      </c>
      <c r="D31" s="182" t="s">
        <v>488</v>
      </c>
      <c r="E31" s="418"/>
      <c r="F31" s="212">
        <v>11</v>
      </c>
      <c r="G31" s="212">
        <v>18</v>
      </c>
      <c r="H31" s="212">
        <v>10</v>
      </c>
      <c r="I31" s="212">
        <v>8</v>
      </c>
    </row>
    <row r="32" spans="1:10" ht="38.25" thickBot="1" x14ac:dyDescent="0.25">
      <c r="A32" s="808"/>
      <c r="B32" s="777"/>
      <c r="C32" s="428">
        <v>7</v>
      </c>
      <c r="D32" s="182" t="s">
        <v>1184</v>
      </c>
      <c r="E32" s="418"/>
      <c r="F32" s="212"/>
      <c r="G32" s="212"/>
      <c r="H32" s="212"/>
      <c r="I32" s="212"/>
    </row>
    <row r="33" spans="1:11" ht="19.5" thickBot="1" x14ac:dyDescent="0.25">
      <c r="A33" s="808"/>
      <c r="B33" s="777"/>
      <c r="C33" s="428">
        <v>8</v>
      </c>
      <c r="D33" s="182" t="s">
        <v>489</v>
      </c>
      <c r="E33" s="418"/>
      <c r="F33" s="212">
        <v>174</v>
      </c>
      <c r="G33" s="212">
        <v>141</v>
      </c>
      <c r="H33" s="212">
        <v>92</v>
      </c>
      <c r="I33" s="212">
        <v>19</v>
      </c>
    </row>
    <row r="34" spans="1:11" ht="19.5" thickBot="1" x14ac:dyDescent="0.25">
      <c r="A34" s="808"/>
      <c r="B34" s="777"/>
      <c r="C34" s="428"/>
      <c r="D34" s="182"/>
      <c r="E34" s="418"/>
      <c r="F34" s="387"/>
      <c r="G34" s="387"/>
      <c r="H34" s="387"/>
      <c r="I34" s="387"/>
    </row>
    <row r="35" spans="1:11" ht="19.5" thickBot="1" x14ac:dyDescent="0.25">
      <c r="A35" s="808"/>
      <c r="B35" s="777"/>
      <c r="C35" s="428"/>
      <c r="D35" s="182"/>
      <c r="E35" s="418"/>
      <c r="F35" s="387"/>
      <c r="G35" s="387"/>
      <c r="H35" s="387"/>
      <c r="I35" s="387"/>
    </row>
    <row r="36" spans="1:11" ht="19.5" thickBot="1" x14ac:dyDescent="0.25">
      <c r="A36" s="808"/>
      <c r="B36" s="777"/>
      <c r="C36" s="428"/>
      <c r="D36" s="3" t="s">
        <v>1506</v>
      </c>
      <c r="E36" s="420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1" ht="19.5" thickBot="1" x14ac:dyDescent="0.25">
      <c r="A37" s="808"/>
      <c r="B37" s="777"/>
      <c r="C37" s="428"/>
      <c r="D37" s="3" t="s">
        <v>1507</v>
      </c>
      <c r="E37" s="420"/>
      <c r="F37" s="141">
        <f>(F36*1.73*380*0.9)/1000</f>
        <v>230.15574000000001</v>
      </c>
      <c r="G37" s="141">
        <f>(G36*1.73*380*0.9)/1000</f>
        <v>215.36424000000002</v>
      </c>
      <c r="H37" s="141">
        <f>(H36*1.73*380*0.9)/1000</f>
        <v>157.97322</v>
      </c>
      <c r="I37" s="142"/>
      <c r="J37" s="177"/>
    </row>
    <row r="38" spans="1:11" ht="18.75" thickBot="1" x14ac:dyDescent="0.25">
      <c r="A38" s="808"/>
      <c r="B38" s="777"/>
      <c r="C38" s="428"/>
      <c r="D38" s="3" t="s">
        <v>1508</v>
      </c>
      <c r="E38" s="421"/>
      <c r="F38" s="742">
        <f>(F37+G37+H37)</f>
        <v>603.4932</v>
      </c>
      <c r="G38" s="743"/>
      <c r="H38" s="743"/>
      <c r="I38" s="744"/>
    </row>
    <row r="39" spans="1:11" ht="19.5" thickBot="1" x14ac:dyDescent="0.25">
      <c r="A39" s="808"/>
      <c r="B39" s="777"/>
      <c r="C39" s="431"/>
      <c r="D39" s="765"/>
      <c r="E39" s="766"/>
      <c r="F39" s="766"/>
      <c r="G39" s="766"/>
      <c r="H39" s="766"/>
      <c r="I39" s="779"/>
    </row>
    <row r="40" spans="1:11" ht="38.25" customHeight="1" thickBot="1" x14ac:dyDescent="0.25">
      <c r="A40" s="808"/>
      <c r="B40" s="777"/>
      <c r="C40" s="414" t="s">
        <v>1630</v>
      </c>
      <c r="D40" s="191" t="s">
        <v>1519</v>
      </c>
      <c r="E40" s="417" t="s">
        <v>1629</v>
      </c>
      <c r="F40" s="175" t="str">
        <f>'Данные по ТП'!C122</f>
        <v>ТМ-630/10</v>
      </c>
      <c r="G40" s="132" t="s">
        <v>1544</v>
      </c>
      <c r="H40" s="131" t="s">
        <v>5</v>
      </c>
      <c r="I40" s="133">
        <f>'Данные по ТП'!F122</f>
        <v>71247</v>
      </c>
    </row>
    <row r="41" spans="1:11" ht="19.5" thickBot="1" x14ac:dyDescent="0.25">
      <c r="A41" s="808"/>
      <c r="B41" s="777"/>
      <c r="C41" s="428">
        <v>10</v>
      </c>
      <c r="D41" s="182" t="s">
        <v>490</v>
      </c>
      <c r="E41" s="418"/>
      <c r="F41" s="212">
        <v>0</v>
      </c>
      <c r="G41" s="212">
        <v>0</v>
      </c>
      <c r="H41" s="212">
        <v>0</v>
      </c>
      <c r="I41" s="212">
        <v>0</v>
      </c>
    </row>
    <row r="42" spans="1:11" ht="19.5" thickBot="1" x14ac:dyDescent="0.25">
      <c r="A42" s="808"/>
      <c r="B42" s="777"/>
      <c r="C42" s="428">
        <v>12</v>
      </c>
      <c r="D42" s="182" t="s">
        <v>491</v>
      </c>
      <c r="E42" s="418"/>
      <c r="F42" s="212">
        <v>0</v>
      </c>
      <c r="G42" s="212">
        <v>0</v>
      </c>
      <c r="H42" s="212">
        <v>0</v>
      </c>
      <c r="I42" s="212">
        <v>0</v>
      </c>
    </row>
    <row r="43" spans="1:11" ht="38.25" thickBot="1" x14ac:dyDescent="0.25">
      <c r="A43" s="808"/>
      <c r="B43" s="777"/>
      <c r="C43" s="428">
        <v>13</v>
      </c>
      <c r="D43" s="182" t="s">
        <v>1185</v>
      </c>
      <c r="E43" s="418"/>
      <c r="F43" s="212">
        <v>12</v>
      </c>
      <c r="G43" s="212">
        <v>1</v>
      </c>
      <c r="H43" s="212">
        <v>11</v>
      </c>
      <c r="I43" s="212">
        <v>4</v>
      </c>
    </row>
    <row r="44" spans="1:11" ht="19.5" thickBot="1" x14ac:dyDescent="0.25">
      <c r="A44" s="808"/>
      <c r="B44" s="777"/>
      <c r="C44" s="428">
        <v>14</v>
      </c>
      <c r="D44" s="182" t="s">
        <v>1153</v>
      </c>
      <c r="E44" s="418"/>
      <c r="F44" s="212"/>
      <c r="G44" s="212"/>
      <c r="H44" s="212">
        <v>0</v>
      </c>
      <c r="I44" s="212">
        <v>0</v>
      </c>
      <c r="J44" s="234"/>
      <c r="K44" s="104"/>
    </row>
    <row r="45" spans="1:11" ht="19.5" thickBot="1" x14ac:dyDescent="0.25">
      <c r="A45" s="808"/>
      <c r="B45" s="777"/>
      <c r="C45" s="428">
        <v>15</v>
      </c>
      <c r="D45" s="182" t="s">
        <v>1228</v>
      </c>
      <c r="E45" s="418"/>
      <c r="F45" s="212">
        <v>10</v>
      </c>
      <c r="G45" s="212">
        <v>34</v>
      </c>
      <c r="H45" s="212">
        <v>12</v>
      </c>
      <c r="I45" s="212">
        <v>4</v>
      </c>
    </row>
    <row r="46" spans="1:11" ht="19.5" thickBot="1" x14ac:dyDescent="0.25">
      <c r="A46" s="808"/>
      <c r="B46" s="777"/>
      <c r="C46" s="428">
        <v>16</v>
      </c>
      <c r="D46" s="182" t="s">
        <v>492</v>
      </c>
      <c r="E46" s="418"/>
      <c r="F46" s="212">
        <v>0</v>
      </c>
      <c r="G46" s="212">
        <v>0</v>
      </c>
      <c r="H46" s="212">
        <v>0</v>
      </c>
      <c r="I46" s="212"/>
    </row>
    <row r="47" spans="1:11" ht="19.5" thickBot="1" x14ac:dyDescent="0.25">
      <c r="A47" s="808"/>
      <c r="B47" s="777"/>
      <c r="C47" s="428"/>
      <c r="D47" s="182"/>
      <c r="E47" s="418"/>
      <c r="F47" s="387"/>
      <c r="G47" s="387"/>
      <c r="H47" s="387"/>
      <c r="I47" s="387"/>
    </row>
    <row r="48" spans="1:11" ht="19.5" thickBot="1" x14ac:dyDescent="0.25">
      <c r="A48" s="808"/>
      <c r="B48" s="777"/>
      <c r="C48" s="428"/>
      <c r="D48" s="182"/>
      <c r="E48" s="418"/>
      <c r="F48" s="387"/>
      <c r="G48" s="387"/>
      <c r="H48" s="387"/>
      <c r="I48" s="387"/>
    </row>
    <row r="49" spans="1:10" ht="19.5" thickBot="1" x14ac:dyDescent="0.25">
      <c r="A49" s="808"/>
      <c r="B49" s="777"/>
      <c r="C49" s="428"/>
      <c r="D49" s="3" t="s">
        <v>1505</v>
      </c>
      <c r="E49" s="420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 x14ac:dyDescent="0.25">
      <c r="A50" s="808"/>
      <c r="B50" s="777"/>
      <c r="C50" s="428"/>
      <c r="D50" s="3" t="s">
        <v>1507</v>
      </c>
      <c r="E50" s="420"/>
      <c r="F50" s="141">
        <f>(F49*1.73*380*0.9)/1000</f>
        <v>13.01652</v>
      </c>
      <c r="G50" s="141">
        <f>(G49*1.73*380*0.9)/1000</f>
        <v>0</v>
      </c>
      <c r="H50" s="141">
        <f>(H49*1.73*380*0.9)/1000</f>
        <v>13.608179999999999</v>
      </c>
      <c r="I50" s="142"/>
      <c r="J50" s="177"/>
    </row>
    <row r="51" spans="1:10" ht="22.5" customHeight="1" thickBot="1" x14ac:dyDescent="0.25">
      <c r="A51" s="808"/>
      <c r="B51" s="777"/>
      <c r="C51" s="428"/>
      <c r="D51" s="3" t="s">
        <v>1509</v>
      </c>
      <c r="E51" s="421"/>
      <c r="F51" s="742">
        <f>(F50+G50+H50)</f>
        <v>26.624699999999997</v>
      </c>
      <c r="G51" s="743"/>
      <c r="H51" s="743"/>
      <c r="I51" s="744"/>
    </row>
    <row r="52" spans="1:10" ht="19.5" thickBot="1" x14ac:dyDescent="0.25">
      <c r="A52" s="809"/>
      <c r="B52" s="778"/>
      <c r="C52" s="465"/>
      <c r="D52" s="37" t="s">
        <v>88</v>
      </c>
      <c r="E52" s="434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10" ht="27" customHeight="1" thickBot="1" x14ac:dyDescent="0.25">
      <c r="A53" s="800"/>
      <c r="B53" s="794"/>
      <c r="C53" s="794"/>
      <c r="D53" s="794"/>
      <c r="E53" s="794"/>
      <c r="F53" s="794"/>
      <c r="G53" s="794"/>
      <c r="H53" s="794"/>
      <c r="I53" s="794"/>
    </row>
    <row r="54" spans="1:10" ht="38.25" customHeight="1" thickBot="1" x14ac:dyDescent="0.25">
      <c r="A54" s="200" t="s">
        <v>1236</v>
      </c>
      <c r="B54" s="23"/>
      <c r="C54" s="414" t="s">
        <v>1630</v>
      </c>
      <c r="D54" s="191" t="s">
        <v>1543</v>
      </c>
      <c r="E54" s="417" t="s">
        <v>1629</v>
      </c>
      <c r="F54" s="175" t="str">
        <f>'Данные по ТП'!C123</f>
        <v>ТМ-630/10</v>
      </c>
      <c r="G54" s="132" t="s">
        <v>1544</v>
      </c>
      <c r="H54" s="131" t="s">
        <v>5</v>
      </c>
      <c r="I54" s="133">
        <f>'Данные по ТП'!F123</f>
        <v>51427</v>
      </c>
    </row>
    <row r="55" spans="1:10" ht="19.5" thickBot="1" x14ac:dyDescent="0.25">
      <c r="A55" s="728" t="s">
        <v>1237</v>
      </c>
      <c r="B55" s="847" t="s">
        <v>636</v>
      </c>
      <c r="C55" s="428">
        <v>1</v>
      </c>
      <c r="D55" s="182" t="s">
        <v>493</v>
      </c>
      <c r="E55" s="418"/>
      <c r="F55" s="212">
        <v>60</v>
      </c>
      <c r="G55" s="212">
        <v>78</v>
      </c>
      <c r="H55" s="212">
        <v>71</v>
      </c>
      <c r="I55" s="212">
        <v>12</v>
      </c>
    </row>
    <row r="56" spans="1:10" ht="19.5" thickBot="1" x14ac:dyDescent="0.25">
      <c r="A56" s="729"/>
      <c r="B56" s="850"/>
      <c r="C56" s="428">
        <v>2</v>
      </c>
      <c r="D56" s="182" t="s">
        <v>989</v>
      </c>
      <c r="E56" s="418"/>
      <c r="F56" s="212"/>
      <c r="G56" s="212"/>
      <c r="H56" s="212"/>
      <c r="I56" s="212"/>
    </row>
    <row r="57" spans="1:10" ht="19.5" thickBot="1" x14ac:dyDescent="0.25">
      <c r="A57" s="845"/>
      <c r="B57" s="848"/>
      <c r="C57" s="428">
        <v>3</v>
      </c>
      <c r="D57" s="182" t="s">
        <v>940</v>
      </c>
      <c r="E57" s="418"/>
      <c r="F57" s="212">
        <v>1</v>
      </c>
      <c r="G57" s="212">
        <v>6</v>
      </c>
      <c r="H57" s="212">
        <v>3</v>
      </c>
      <c r="I57" s="212">
        <v>5</v>
      </c>
    </row>
    <row r="58" spans="1:10" ht="19.5" thickBot="1" x14ac:dyDescent="0.25">
      <c r="A58" s="845"/>
      <c r="B58" s="848"/>
      <c r="C58" s="428">
        <v>4</v>
      </c>
      <c r="D58" s="182" t="s">
        <v>494</v>
      </c>
      <c r="E58" s="418"/>
      <c r="F58" s="212">
        <v>24</v>
      </c>
      <c r="G58" s="212">
        <v>59</v>
      </c>
      <c r="H58" s="212">
        <v>49</v>
      </c>
      <c r="I58" s="212">
        <v>14</v>
      </c>
    </row>
    <row r="59" spans="1:10" ht="19.5" thickBot="1" x14ac:dyDescent="0.25">
      <c r="A59" s="845"/>
      <c r="B59" s="848"/>
      <c r="C59" s="428">
        <v>6</v>
      </c>
      <c r="D59" s="182" t="s">
        <v>495</v>
      </c>
      <c r="E59" s="418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845"/>
      <c r="B60" s="848"/>
      <c r="C60" s="428">
        <v>7</v>
      </c>
      <c r="D60" s="182" t="s">
        <v>496</v>
      </c>
      <c r="E60" s="418"/>
      <c r="F60" s="212">
        <v>42</v>
      </c>
      <c r="G60" s="212">
        <v>44</v>
      </c>
      <c r="H60" s="212">
        <v>41</v>
      </c>
      <c r="I60" s="212">
        <v>2</v>
      </c>
    </row>
    <row r="61" spans="1:10" ht="19.5" thickBot="1" x14ac:dyDescent="0.25">
      <c r="A61" s="845"/>
      <c r="B61" s="848"/>
      <c r="C61" s="428">
        <v>8</v>
      </c>
      <c r="D61" s="182" t="s">
        <v>497</v>
      </c>
      <c r="E61" s="418"/>
      <c r="F61" s="212">
        <v>110</v>
      </c>
      <c r="G61" s="212">
        <v>135</v>
      </c>
      <c r="H61" s="212">
        <v>70</v>
      </c>
      <c r="I61" s="212">
        <v>36</v>
      </c>
    </row>
    <row r="62" spans="1:10" ht="19.5" thickBot="1" x14ac:dyDescent="0.25">
      <c r="A62" s="845"/>
      <c r="B62" s="848"/>
      <c r="C62" s="428">
        <v>21</v>
      </c>
      <c r="D62" s="182" t="s">
        <v>498</v>
      </c>
      <c r="E62" s="418"/>
      <c r="F62" s="212">
        <v>4</v>
      </c>
      <c r="G62" s="212">
        <v>9</v>
      </c>
      <c r="H62" s="212">
        <v>12</v>
      </c>
      <c r="I62" s="212">
        <v>6</v>
      </c>
    </row>
    <row r="63" spans="1:10" ht="19.5" thickBot="1" x14ac:dyDescent="0.25">
      <c r="A63" s="845"/>
      <c r="B63" s="848"/>
      <c r="C63" s="428">
        <v>22</v>
      </c>
      <c r="D63" s="182" t="s">
        <v>499</v>
      </c>
      <c r="E63" s="418"/>
      <c r="F63" s="212">
        <v>0</v>
      </c>
      <c r="G63" s="212">
        <v>0</v>
      </c>
      <c r="H63" s="212">
        <v>0</v>
      </c>
      <c r="I63" s="212">
        <v>0</v>
      </c>
    </row>
    <row r="64" spans="1:10" ht="19.5" thickBot="1" x14ac:dyDescent="0.25">
      <c r="A64" s="845"/>
      <c r="B64" s="848"/>
      <c r="C64" s="428">
        <v>24</v>
      </c>
      <c r="D64" s="182" t="s">
        <v>500</v>
      </c>
      <c r="E64" s="418"/>
      <c r="F64" s="212">
        <v>0</v>
      </c>
      <c r="G64" s="212">
        <v>0</v>
      </c>
      <c r="H64" s="212">
        <v>0</v>
      </c>
      <c r="I64" s="212">
        <v>0</v>
      </c>
    </row>
    <row r="65" spans="1:10" ht="19.5" thickBot="1" x14ac:dyDescent="0.25">
      <c r="A65" s="845"/>
      <c r="B65" s="848"/>
      <c r="C65" s="428"/>
      <c r="D65" s="182"/>
      <c r="E65" s="418"/>
      <c r="F65" s="387"/>
      <c r="G65" s="387"/>
      <c r="H65" s="387"/>
      <c r="I65" s="387"/>
    </row>
    <row r="66" spans="1:10" ht="19.5" thickBot="1" x14ac:dyDescent="0.25">
      <c r="A66" s="845"/>
      <c r="B66" s="848"/>
      <c r="C66" s="428"/>
      <c r="D66" s="182"/>
      <c r="E66" s="418"/>
      <c r="F66" s="387"/>
      <c r="G66" s="387"/>
      <c r="H66" s="387"/>
      <c r="I66" s="387"/>
    </row>
    <row r="67" spans="1:10" ht="19.5" thickBot="1" x14ac:dyDescent="0.25">
      <c r="A67" s="845"/>
      <c r="B67" s="848"/>
      <c r="C67" s="428"/>
      <c r="D67" s="3" t="s">
        <v>1506</v>
      </c>
      <c r="E67" s="420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 x14ac:dyDescent="0.25">
      <c r="A68" s="845"/>
      <c r="B68" s="848"/>
      <c r="C68" s="428"/>
      <c r="D68" s="3" t="s">
        <v>1507</v>
      </c>
      <c r="E68" s="420"/>
      <c r="F68" s="141">
        <f>(F67*1.73*380*0.9)/1000</f>
        <v>142.59005999999999</v>
      </c>
      <c r="G68" s="141">
        <f>(G67*1.73*380*0.9)/1000</f>
        <v>195.83946</v>
      </c>
      <c r="H68" s="141">
        <f>(H67*1.73*380*0.9)/1000</f>
        <v>145.54835999999997</v>
      </c>
      <c r="I68" s="142"/>
      <c r="J68" s="177"/>
    </row>
    <row r="69" spans="1:10" ht="18.75" thickBot="1" x14ac:dyDescent="0.25">
      <c r="A69" s="845"/>
      <c r="B69" s="848"/>
      <c r="C69" s="428"/>
      <c r="D69" s="3" t="s">
        <v>1508</v>
      </c>
      <c r="E69" s="421"/>
      <c r="F69" s="742">
        <f>(F68+G68+H68)</f>
        <v>483.97788000000003</v>
      </c>
      <c r="G69" s="743"/>
      <c r="H69" s="743"/>
      <c r="I69" s="744"/>
    </row>
    <row r="70" spans="1:10" ht="19.5" thickBot="1" x14ac:dyDescent="0.25">
      <c r="A70" s="845"/>
      <c r="B70" s="848"/>
      <c r="C70" s="431"/>
      <c r="D70" s="765"/>
      <c r="E70" s="766"/>
      <c r="F70" s="766"/>
      <c r="G70" s="766"/>
      <c r="H70" s="766"/>
      <c r="I70" s="779"/>
    </row>
    <row r="71" spans="1:10" ht="38.25" customHeight="1" thickBot="1" x14ac:dyDescent="0.25">
      <c r="A71" s="845"/>
      <c r="B71" s="848"/>
      <c r="C71" s="414" t="s">
        <v>1630</v>
      </c>
      <c r="D71" s="191" t="s">
        <v>1519</v>
      </c>
      <c r="E71" s="417" t="s">
        <v>1629</v>
      </c>
      <c r="F71" s="175" t="str">
        <f>'Данные по ТП'!C124</f>
        <v>ТМ-400/10</v>
      </c>
      <c r="G71" s="132" t="s">
        <v>1544</v>
      </c>
      <c r="H71" s="131" t="s">
        <v>5</v>
      </c>
      <c r="I71" s="133">
        <f>'Данные по ТП'!F124</f>
        <v>56617</v>
      </c>
    </row>
    <row r="72" spans="1:10" ht="19.5" thickBot="1" x14ac:dyDescent="0.25">
      <c r="A72" s="845"/>
      <c r="B72" s="848"/>
      <c r="C72" s="428">
        <v>9</v>
      </c>
      <c r="D72" s="182" t="s">
        <v>501</v>
      </c>
      <c r="E72" s="418"/>
      <c r="F72" s="212">
        <v>135</v>
      </c>
      <c r="G72" s="212">
        <v>111</v>
      </c>
      <c r="H72" s="212">
        <v>116</v>
      </c>
      <c r="I72" s="212">
        <v>13</v>
      </c>
    </row>
    <row r="73" spans="1:10" ht="19.5" thickBot="1" x14ac:dyDescent="0.25">
      <c r="A73" s="845"/>
      <c r="B73" s="848"/>
      <c r="C73" s="428">
        <v>10</v>
      </c>
      <c r="D73" s="182" t="s">
        <v>502</v>
      </c>
      <c r="E73" s="418"/>
      <c r="F73" s="212">
        <v>110</v>
      </c>
      <c r="G73" s="212">
        <v>125</v>
      </c>
      <c r="H73" s="212">
        <v>108</v>
      </c>
      <c r="I73" s="212">
        <v>15</v>
      </c>
    </row>
    <row r="74" spans="1:10" ht="19.5" thickBot="1" x14ac:dyDescent="0.25">
      <c r="A74" s="845"/>
      <c r="B74" s="848"/>
      <c r="C74" s="428">
        <v>11</v>
      </c>
      <c r="D74" s="182" t="s">
        <v>503</v>
      </c>
      <c r="E74" s="418"/>
      <c r="F74" s="212">
        <v>51</v>
      </c>
      <c r="G74" s="212">
        <v>58</v>
      </c>
      <c r="H74" s="212">
        <v>65</v>
      </c>
      <c r="I74" s="212">
        <v>8</v>
      </c>
    </row>
    <row r="75" spans="1:10" ht="19.5" thickBot="1" x14ac:dyDescent="0.25">
      <c r="A75" s="845"/>
      <c r="B75" s="848"/>
      <c r="C75" s="428">
        <v>12</v>
      </c>
      <c r="D75" s="182" t="s">
        <v>504</v>
      </c>
      <c r="E75" s="418"/>
      <c r="F75" s="212">
        <v>0</v>
      </c>
      <c r="G75" s="212">
        <v>0</v>
      </c>
      <c r="H75" s="212">
        <v>0</v>
      </c>
      <c r="I75" s="212">
        <v>0</v>
      </c>
    </row>
    <row r="76" spans="1:10" ht="19.5" thickBot="1" x14ac:dyDescent="0.25">
      <c r="A76" s="845"/>
      <c r="B76" s="848"/>
      <c r="C76" s="428">
        <v>13</v>
      </c>
      <c r="D76" s="182" t="s">
        <v>379</v>
      </c>
      <c r="E76" s="418"/>
      <c r="F76" s="212">
        <v>0</v>
      </c>
      <c r="G76" s="212">
        <v>0</v>
      </c>
      <c r="H76" s="212">
        <v>0</v>
      </c>
      <c r="I76" s="212">
        <v>0</v>
      </c>
    </row>
    <row r="77" spans="1:10" ht="19.5" thickBot="1" x14ac:dyDescent="0.25">
      <c r="A77" s="845"/>
      <c r="B77" s="848"/>
      <c r="C77" s="428">
        <v>14</v>
      </c>
      <c r="D77" s="182" t="s">
        <v>505</v>
      </c>
      <c r="E77" s="418"/>
      <c r="F77" s="212"/>
      <c r="G77" s="212">
        <v>10</v>
      </c>
      <c r="H77" s="212"/>
      <c r="I77" s="212">
        <v>10</v>
      </c>
    </row>
    <row r="78" spans="1:10" ht="19.5" thickBot="1" x14ac:dyDescent="0.25">
      <c r="A78" s="845"/>
      <c r="B78" s="848"/>
      <c r="C78" s="428">
        <v>16</v>
      </c>
      <c r="D78" s="182" t="s">
        <v>506</v>
      </c>
      <c r="E78" s="418"/>
      <c r="F78" s="212">
        <v>0</v>
      </c>
      <c r="G78" s="212">
        <v>0</v>
      </c>
      <c r="H78" s="212">
        <v>0</v>
      </c>
      <c r="I78" s="212">
        <v>0</v>
      </c>
    </row>
    <row r="79" spans="1:10" ht="19.5" thickBot="1" x14ac:dyDescent="0.25">
      <c r="A79" s="845"/>
      <c r="B79" s="848"/>
      <c r="C79" s="428">
        <v>17</v>
      </c>
      <c r="D79" s="182" t="s">
        <v>507</v>
      </c>
      <c r="E79" s="418"/>
      <c r="F79" s="212">
        <v>0</v>
      </c>
      <c r="G79" s="212">
        <v>0</v>
      </c>
      <c r="H79" s="212">
        <v>0</v>
      </c>
      <c r="I79" s="212">
        <v>0</v>
      </c>
    </row>
    <row r="80" spans="1:10" ht="19.5" thickBot="1" x14ac:dyDescent="0.25">
      <c r="A80" s="845"/>
      <c r="B80" s="848"/>
      <c r="C80" s="428">
        <v>18</v>
      </c>
      <c r="D80" s="182" t="s">
        <v>508</v>
      </c>
      <c r="E80" s="418"/>
      <c r="F80" s="212">
        <v>25</v>
      </c>
      <c r="G80" s="212">
        <v>15</v>
      </c>
      <c r="H80" s="212">
        <v>25</v>
      </c>
      <c r="I80" s="212">
        <v>10</v>
      </c>
    </row>
    <row r="81" spans="1:10" ht="19.5" thickBot="1" x14ac:dyDescent="0.25">
      <c r="A81" s="845"/>
      <c r="B81" s="848"/>
      <c r="C81" s="428">
        <v>20</v>
      </c>
      <c r="D81" s="182" t="s">
        <v>509</v>
      </c>
      <c r="E81" s="418"/>
      <c r="F81" s="212">
        <v>6</v>
      </c>
      <c r="G81" s="212">
        <v>5</v>
      </c>
      <c r="H81" s="212">
        <v>5</v>
      </c>
      <c r="I81" s="212">
        <v>1</v>
      </c>
    </row>
    <row r="82" spans="1:10" ht="19.5" thickBot="1" x14ac:dyDescent="0.25">
      <c r="A82" s="845"/>
      <c r="B82" s="848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845"/>
      <c r="B83" s="848"/>
      <c r="C83" s="428"/>
      <c r="D83" s="182"/>
      <c r="E83" s="418"/>
      <c r="F83" s="387"/>
      <c r="G83" s="387"/>
      <c r="H83" s="387"/>
      <c r="I83" s="387"/>
    </row>
    <row r="84" spans="1:10" ht="19.5" thickBot="1" x14ac:dyDescent="0.25">
      <c r="A84" s="845"/>
      <c r="B84" s="848"/>
      <c r="C84" s="428"/>
      <c r="D84" s="3" t="s">
        <v>1505</v>
      </c>
      <c r="E84" s="420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 x14ac:dyDescent="0.25">
      <c r="A85" s="845"/>
      <c r="B85" s="848"/>
      <c r="C85" s="428"/>
      <c r="D85" s="3" t="s">
        <v>1507</v>
      </c>
      <c r="E85" s="420"/>
      <c r="F85" s="141">
        <f>(F84*1.73*380*0.9)/1000</f>
        <v>193.47282000000001</v>
      </c>
      <c r="G85" s="141">
        <f>(G84*1.73*380*0.9)/1000</f>
        <v>191.69783999999999</v>
      </c>
      <c r="H85" s="141">
        <f>(H84*1.73*380*0.9)/1000</f>
        <v>188.73954000000001</v>
      </c>
      <c r="I85" s="142"/>
      <c r="J85" s="177"/>
    </row>
    <row r="86" spans="1:10" ht="18.75" thickBot="1" x14ac:dyDescent="0.25">
      <c r="A86" s="845"/>
      <c r="B86" s="848"/>
      <c r="C86" s="428"/>
      <c r="D86" s="3" t="s">
        <v>1509</v>
      </c>
      <c r="E86" s="421"/>
      <c r="F86" s="742">
        <f>(F85+G85+H85)</f>
        <v>573.91020000000003</v>
      </c>
      <c r="G86" s="743"/>
      <c r="H86" s="743"/>
      <c r="I86" s="744"/>
    </row>
    <row r="87" spans="1:10" ht="19.5" thickBot="1" x14ac:dyDescent="0.25">
      <c r="A87" s="846"/>
      <c r="B87" s="849"/>
      <c r="C87" s="465"/>
      <c r="D87" s="37" t="s">
        <v>88</v>
      </c>
      <c r="E87" s="434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10" ht="29.25" customHeight="1" thickBot="1" x14ac:dyDescent="0.25">
      <c r="A88" s="800"/>
      <c r="B88" s="794"/>
      <c r="C88" s="794"/>
      <c r="D88" s="794"/>
      <c r="E88" s="794"/>
      <c r="F88" s="794"/>
      <c r="G88" s="794"/>
      <c r="H88" s="794"/>
      <c r="I88" s="794"/>
    </row>
    <row r="89" spans="1:10" ht="39" customHeight="1" thickBot="1" x14ac:dyDescent="0.25">
      <c r="A89" s="200" t="s">
        <v>1236</v>
      </c>
      <c r="B89" s="57"/>
      <c r="C89" s="414" t="s">
        <v>1630</v>
      </c>
      <c r="D89" s="191" t="s">
        <v>1543</v>
      </c>
      <c r="E89" s="417" t="s">
        <v>1629</v>
      </c>
      <c r="F89" s="175" t="str">
        <f>'Данные по ТП'!C125</f>
        <v>ТМ-630/10</v>
      </c>
      <c r="G89" s="132" t="s">
        <v>1544</v>
      </c>
      <c r="H89" s="131" t="s">
        <v>5</v>
      </c>
      <c r="I89" s="133">
        <f>'Данные по ТП'!F125</f>
        <v>40892</v>
      </c>
    </row>
    <row r="90" spans="1:10" ht="19.5" thickBot="1" x14ac:dyDescent="0.25">
      <c r="A90" s="728" t="s">
        <v>1238</v>
      </c>
      <c r="B90" s="847" t="s">
        <v>637</v>
      </c>
      <c r="C90" s="428">
        <v>1</v>
      </c>
      <c r="D90" s="201" t="s">
        <v>510</v>
      </c>
      <c r="E90" s="451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845"/>
      <c r="B91" s="848"/>
      <c r="C91" s="428">
        <v>2</v>
      </c>
      <c r="D91" s="201" t="s">
        <v>511</v>
      </c>
      <c r="E91" s="451"/>
      <c r="F91" s="212">
        <v>51</v>
      </c>
      <c r="G91" s="212">
        <v>19</v>
      </c>
      <c r="H91" s="212">
        <v>42</v>
      </c>
      <c r="I91" s="212">
        <v>21</v>
      </c>
    </row>
    <row r="92" spans="1:10" ht="19.5" thickBot="1" x14ac:dyDescent="0.25">
      <c r="A92" s="845"/>
      <c r="B92" s="848"/>
      <c r="C92" s="428">
        <v>3</v>
      </c>
      <c r="D92" s="201" t="s">
        <v>512</v>
      </c>
      <c r="E92" s="451"/>
      <c r="F92" s="212">
        <v>15</v>
      </c>
      <c r="G92" s="212">
        <v>25</v>
      </c>
      <c r="H92" s="212">
        <v>31</v>
      </c>
      <c r="I92" s="212">
        <v>14</v>
      </c>
    </row>
    <row r="93" spans="1:10" ht="19.5" thickBot="1" x14ac:dyDescent="0.25">
      <c r="A93" s="845"/>
      <c r="B93" s="848"/>
      <c r="C93" s="428">
        <v>4</v>
      </c>
      <c r="D93" s="201" t="s">
        <v>513</v>
      </c>
      <c r="E93" s="451"/>
      <c r="F93" s="212">
        <v>59</v>
      </c>
      <c r="G93" s="212">
        <v>66</v>
      </c>
      <c r="H93" s="212">
        <v>64</v>
      </c>
      <c r="I93" s="212">
        <v>7</v>
      </c>
    </row>
    <row r="94" spans="1:10" ht="19.5" thickBot="1" x14ac:dyDescent="0.25">
      <c r="A94" s="845"/>
      <c r="B94" s="848"/>
      <c r="C94" s="428">
        <v>5</v>
      </c>
      <c r="D94" s="201" t="s">
        <v>514</v>
      </c>
      <c r="E94" s="451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845"/>
      <c r="B95" s="848"/>
      <c r="C95" s="428">
        <v>6</v>
      </c>
      <c r="D95" s="201" t="s">
        <v>515</v>
      </c>
      <c r="E95" s="451"/>
      <c r="F95" s="212">
        <v>21</v>
      </c>
      <c r="G95" s="212">
        <v>29</v>
      </c>
      <c r="H95" s="212">
        <v>26</v>
      </c>
      <c r="I95" s="212">
        <v>8</v>
      </c>
    </row>
    <row r="96" spans="1:10" ht="19.5" thickBot="1" x14ac:dyDescent="0.25">
      <c r="A96" s="845"/>
      <c r="B96" s="848"/>
      <c r="C96" s="428">
        <v>7</v>
      </c>
      <c r="D96" s="201" t="s">
        <v>516</v>
      </c>
      <c r="E96" s="451"/>
      <c r="F96" s="212">
        <v>114</v>
      </c>
      <c r="G96" s="212">
        <v>66</v>
      </c>
      <c r="H96" s="212">
        <v>86</v>
      </c>
      <c r="I96" s="212">
        <v>32</v>
      </c>
    </row>
    <row r="97" spans="1:10" ht="19.5" thickBot="1" x14ac:dyDescent="0.25">
      <c r="A97" s="845"/>
      <c r="B97" s="848"/>
      <c r="C97" s="428">
        <v>8</v>
      </c>
      <c r="D97" s="201" t="s">
        <v>517</v>
      </c>
      <c r="E97" s="451"/>
      <c r="F97" s="212">
        <v>29</v>
      </c>
      <c r="G97" s="212">
        <v>21</v>
      </c>
      <c r="H97" s="212">
        <v>33</v>
      </c>
      <c r="I97" s="212">
        <v>8</v>
      </c>
    </row>
    <row r="98" spans="1:10" ht="19.5" thickBot="1" x14ac:dyDescent="0.25">
      <c r="A98" s="845"/>
      <c r="B98" s="848"/>
      <c r="C98" s="428"/>
      <c r="D98" s="201"/>
      <c r="E98" s="451"/>
      <c r="F98" s="387"/>
      <c r="G98" s="387"/>
      <c r="H98" s="387"/>
      <c r="I98" s="387"/>
    </row>
    <row r="99" spans="1:10" ht="19.5" thickBot="1" x14ac:dyDescent="0.25">
      <c r="A99" s="845"/>
      <c r="B99" s="848"/>
      <c r="C99" s="428"/>
      <c r="D99" s="201"/>
      <c r="E99" s="451"/>
      <c r="F99" s="387"/>
      <c r="G99" s="387"/>
      <c r="H99" s="387"/>
      <c r="I99" s="387"/>
    </row>
    <row r="100" spans="1:10" ht="19.5" thickBot="1" x14ac:dyDescent="0.25">
      <c r="A100" s="845"/>
      <c r="B100" s="848"/>
      <c r="C100" s="428"/>
      <c r="D100" s="3" t="s">
        <v>1506</v>
      </c>
      <c r="E100" s="420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 x14ac:dyDescent="0.25">
      <c r="A101" s="845"/>
      <c r="B101" s="848"/>
      <c r="C101" s="428"/>
      <c r="D101" s="3" t="s">
        <v>1507</v>
      </c>
      <c r="E101" s="420"/>
      <c r="F101" s="141">
        <f>(F100*1.73*380*0.9)/1000</f>
        <v>170.98973999999998</v>
      </c>
      <c r="G101" s="141">
        <f>(G100*1.73*380*0.9)/1000</f>
        <v>133.71516</v>
      </c>
      <c r="H101" s="141">
        <f>(H100*1.73*380*0.9)/1000</f>
        <v>166.84812000000002</v>
      </c>
      <c r="I101" s="142"/>
      <c r="J101" s="177"/>
    </row>
    <row r="102" spans="1:10" ht="18.75" thickBot="1" x14ac:dyDescent="0.25">
      <c r="A102" s="845"/>
      <c r="B102" s="848"/>
      <c r="C102" s="428"/>
      <c r="D102" s="3" t="s">
        <v>1508</v>
      </c>
      <c r="E102" s="421"/>
      <c r="F102" s="742">
        <f>(F101+G101+H101)</f>
        <v>471.55301999999995</v>
      </c>
      <c r="G102" s="743"/>
      <c r="H102" s="743"/>
      <c r="I102" s="744"/>
    </row>
    <row r="103" spans="1:10" ht="19.5" thickBot="1" x14ac:dyDescent="0.25">
      <c r="A103" s="845"/>
      <c r="B103" s="848"/>
      <c r="C103" s="431"/>
      <c r="D103" s="765"/>
      <c r="E103" s="766"/>
      <c r="F103" s="766"/>
      <c r="G103" s="766"/>
      <c r="H103" s="766"/>
      <c r="I103" s="779"/>
    </row>
    <row r="104" spans="1:10" ht="40.5" customHeight="1" thickBot="1" x14ac:dyDescent="0.25">
      <c r="A104" s="845"/>
      <c r="B104" s="848"/>
      <c r="C104" s="414" t="s">
        <v>1630</v>
      </c>
      <c r="D104" s="191" t="s">
        <v>1519</v>
      </c>
      <c r="E104" s="417" t="s">
        <v>1629</v>
      </c>
      <c r="F104" s="175" t="str">
        <f>'Данные по ТП'!C126</f>
        <v>ТМ-630/10</v>
      </c>
      <c r="G104" s="132" t="s">
        <v>1544</v>
      </c>
      <c r="H104" s="131" t="s">
        <v>5</v>
      </c>
      <c r="I104" s="133">
        <f>'Данные по ТП'!F126</f>
        <v>27241</v>
      </c>
    </row>
    <row r="105" spans="1:10" ht="19.5" thickBot="1" x14ac:dyDescent="0.25">
      <c r="A105" s="845"/>
      <c r="B105" s="848"/>
      <c r="C105" s="428">
        <v>9</v>
      </c>
      <c r="D105" s="201" t="s">
        <v>518</v>
      </c>
      <c r="E105" s="451"/>
      <c r="F105" s="212">
        <v>0</v>
      </c>
      <c r="G105" s="212">
        <v>0</v>
      </c>
      <c r="H105" s="212">
        <v>0</v>
      </c>
      <c r="I105" s="212">
        <v>0</v>
      </c>
    </row>
    <row r="106" spans="1:10" ht="19.5" thickBot="1" x14ac:dyDescent="0.25">
      <c r="A106" s="845"/>
      <c r="B106" s="848"/>
      <c r="C106" s="428">
        <v>10</v>
      </c>
      <c r="D106" s="201" t="s">
        <v>519</v>
      </c>
      <c r="E106" s="451"/>
      <c r="F106" s="212">
        <v>36</v>
      </c>
      <c r="G106" s="212">
        <v>44</v>
      </c>
      <c r="H106" s="212">
        <v>60</v>
      </c>
      <c r="I106" s="212">
        <v>24</v>
      </c>
    </row>
    <row r="107" spans="1:10" ht="19.5" thickBot="1" x14ac:dyDescent="0.25">
      <c r="A107" s="845"/>
      <c r="B107" s="848"/>
      <c r="C107" s="428">
        <v>11</v>
      </c>
      <c r="D107" s="201" t="s">
        <v>520</v>
      </c>
      <c r="E107" s="451"/>
      <c r="F107" s="212">
        <v>42</v>
      </c>
      <c r="G107" s="212">
        <v>40</v>
      </c>
      <c r="H107" s="212">
        <v>26</v>
      </c>
      <c r="I107" s="212">
        <v>21</v>
      </c>
    </row>
    <row r="108" spans="1:10" ht="19.5" thickBot="1" x14ac:dyDescent="0.25">
      <c r="A108" s="845"/>
      <c r="B108" s="848"/>
      <c r="C108" s="428">
        <v>12</v>
      </c>
      <c r="D108" s="201" t="s">
        <v>521</v>
      </c>
      <c r="E108" s="451"/>
      <c r="F108" s="212">
        <v>0</v>
      </c>
      <c r="G108" s="212">
        <v>0</v>
      </c>
      <c r="H108" s="212">
        <v>0</v>
      </c>
      <c r="I108" s="212">
        <v>0</v>
      </c>
    </row>
    <row r="109" spans="1:10" ht="19.5" thickBot="1" x14ac:dyDescent="0.25">
      <c r="A109" s="845"/>
      <c r="B109" s="848"/>
      <c r="C109" s="428">
        <v>13</v>
      </c>
      <c r="D109" s="201" t="s">
        <v>522</v>
      </c>
      <c r="E109" s="451"/>
      <c r="F109" s="212">
        <v>21</v>
      </c>
      <c r="G109" s="212">
        <v>26</v>
      </c>
      <c r="H109" s="212">
        <v>51</v>
      </c>
      <c r="I109" s="212">
        <v>24</v>
      </c>
    </row>
    <row r="110" spans="1:10" ht="19.5" thickBot="1" x14ac:dyDescent="0.25">
      <c r="A110" s="845"/>
      <c r="B110" s="848"/>
      <c r="C110" s="428">
        <v>14</v>
      </c>
      <c r="D110" s="201" t="s">
        <v>523</v>
      </c>
      <c r="E110" s="451"/>
      <c r="F110" s="212">
        <v>14</v>
      </c>
      <c r="G110" s="212">
        <v>15</v>
      </c>
      <c r="H110" s="212">
        <v>19</v>
      </c>
      <c r="I110" s="212">
        <v>5</v>
      </c>
    </row>
    <row r="111" spans="1:10" ht="19.5" thickBot="1" x14ac:dyDescent="0.25">
      <c r="A111" s="845"/>
      <c r="B111" s="848"/>
      <c r="C111" s="428">
        <v>15</v>
      </c>
      <c r="D111" s="201" t="s">
        <v>524</v>
      </c>
      <c r="E111" s="451"/>
      <c r="F111" s="212">
        <v>84</v>
      </c>
      <c r="G111" s="212">
        <v>51</v>
      </c>
      <c r="H111" s="212">
        <v>61</v>
      </c>
      <c r="I111" s="212">
        <v>33</v>
      </c>
    </row>
    <row r="112" spans="1:10" ht="19.5" thickBot="1" x14ac:dyDescent="0.25">
      <c r="A112" s="845"/>
      <c r="B112" s="848"/>
      <c r="C112" s="428">
        <v>16</v>
      </c>
      <c r="D112" s="201" t="s">
        <v>525</v>
      </c>
      <c r="E112" s="451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845"/>
      <c r="B113" s="848"/>
      <c r="C113" s="428"/>
      <c r="D113" s="201"/>
      <c r="E113" s="451"/>
      <c r="F113" s="387"/>
      <c r="G113" s="387"/>
      <c r="H113" s="387"/>
      <c r="I113" s="387"/>
    </row>
    <row r="114" spans="1:10" ht="19.5" thickBot="1" x14ac:dyDescent="0.25">
      <c r="A114" s="845"/>
      <c r="B114" s="848"/>
      <c r="C114" s="428"/>
      <c r="D114" s="201"/>
      <c r="E114" s="451"/>
      <c r="F114" s="387"/>
      <c r="G114" s="387"/>
      <c r="H114" s="387"/>
      <c r="I114" s="387"/>
    </row>
    <row r="115" spans="1:10" ht="19.5" thickBot="1" x14ac:dyDescent="0.25">
      <c r="A115" s="845"/>
      <c r="B115" s="848"/>
      <c r="C115" s="428"/>
      <c r="D115" s="3" t="s">
        <v>1505</v>
      </c>
      <c r="E115" s="420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 x14ac:dyDescent="0.25">
      <c r="A116" s="845"/>
      <c r="B116" s="848"/>
      <c r="C116" s="428"/>
      <c r="D116" s="3" t="s">
        <v>1507</v>
      </c>
      <c r="E116" s="420"/>
      <c r="F116" s="141">
        <f>(F115*1.73*380*0.9)/1000</f>
        <v>116.55702000000001</v>
      </c>
      <c r="G116" s="141">
        <f>(G115*1.73*380*0.9)/1000</f>
        <v>104.13216</v>
      </c>
      <c r="H116" s="141">
        <f>(H115*1.73*380*0.9)/1000</f>
        <v>128.39022</v>
      </c>
      <c r="I116" s="142"/>
      <c r="J116" s="177"/>
    </row>
    <row r="117" spans="1:10" ht="18.75" thickBot="1" x14ac:dyDescent="0.25">
      <c r="A117" s="845"/>
      <c r="B117" s="848"/>
      <c r="C117" s="428"/>
      <c r="D117" s="3" t="s">
        <v>1509</v>
      </c>
      <c r="E117" s="421"/>
      <c r="F117" s="742">
        <f>(F116+G116+H116)</f>
        <v>349.07940000000002</v>
      </c>
      <c r="G117" s="743"/>
      <c r="H117" s="743"/>
      <c r="I117" s="744"/>
    </row>
    <row r="118" spans="1:10" ht="19.5" thickBot="1" x14ac:dyDescent="0.25">
      <c r="A118" s="846"/>
      <c r="B118" s="849"/>
      <c r="C118" s="465"/>
      <c r="D118" s="37" t="s">
        <v>88</v>
      </c>
      <c r="E118" s="434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10" ht="33.75" customHeight="1" thickBot="1" x14ac:dyDescent="0.25">
      <c r="A119" s="800"/>
      <c r="B119" s="794"/>
      <c r="C119" s="794"/>
      <c r="D119" s="794"/>
      <c r="E119" s="794"/>
      <c r="F119" s="794"/>
      <c r="G119" s="794"/>
      <c r="H119" s="794"/>
      <c r="I119" s="794"/>
    </row>
    <row r="120" spans="1:10" ht="36.75" customHeight="1" thickBot="1" x14ac:dyDescent="0.25">
      <c r="A120" s="200" t="s">
        <v>1236</v>
      </c>
      <c r="B120" s="57"/>
      <c r="C120" s="414" t="s">
        <v>1630</v>
      </c>
      <c r="D120" s="191" t="s">
        <v>1543</v>
      </c>
      <c r="E120" s="417" t="s">
        <v>1629</v>
      </c>
      <c r="F120" s="175" t="str">
        <f>'Данные по ТП'!C127</f>
        <v>ТМ-630/10</v>
      </c>
      <c r="G120" s="132" t="s">
        <v>1544</v>
      </c>
      <c r="H120" s="131" t="s">
        <v>5</v>
      </c>
      <c r="I120" s="133">
        <f>'Данные по ТП'!F127</f>
        <v>40904</v>
      </c>
    </row>
    <row r="121" spans="1:10" ht="19.5" thickBot="1" x14ac:dyDescent="0.25">
      <c r="A121" s="728" t="s">
        <v>1239</v>
      </c>
      <c r="B121" s="847" t="s">
        <v>638</v>
      </c>
      <c r="C121" s="428">
        <v>1</v>
      </c>
      <c r="D121" s="201" t="s">
        <v>526</v>
      </c>
      <c r="E121" s="451"/>
      <c r="F121" s="212">
        <v>71</v>
      </c>
      <c r="G121" s="212">
        <v>77</v>
      </c>
      <c r="H121" s="212">
        <v>95</v>
      </c>
      <c r="I121" s="212">
        <v>28</v>
      </c>
    </row>
    <row r="122" spans="1:10" ht="19.5" thickBot="1" x14ac:dyDescent="0.25">
      <c r="A122" s="845"/>
      <c r="B122" s="848"/>
      <c r="C122" s="428">
        <v>2</v>
      </c>
      <c r="D122" s="201" t="s">
        <v>527</v>
      </c>
      <c r="E122" s="451"/>
      <c r="F122" s="212">
        <v>99</v>
      </c>
      <c r="G122" s="212">
        <v>100</v>
      </c>
      <c r="H122" s="212">
        <v>84</v>
      </c>
      <c r="I122" s="212">
        <v>24</v>
      </c>
    </row>
    <row r="123" spans="1:10" ht="19.5" thickBot="1" x14ac:dyDescent="0.25">
      <c r="A123" s="845"/>
      <c r="B123" s="848"/>
      <c r="C123" s="428">
        <v>3</v>
      </c>
      <c r="D123" s="201" t="s">
        <v>528</v>
      </c>
      <c r="E123" s="451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845"/>
      <c r="B124" s="848"/>
      <c r="C124" s="428">
        <v>4</v>
      </c>
      <c r="D124" s="201" t="s">
        <v>529</v>
      </c>
      <c r="E124" s="451"/>
      <c r="F124" s="212">
        <v>33</v>
      </c>
      <c r="G124" s="212">
        <v>30</v>
      </c>
      <c r="H124" s="212">
        <v>30</v>
      </c>
      <c r="I124" s="212">
        <v>3</v>
      </c>
    </row>
    <row r="125" spans="1:10" ht="19.5" thickBot="1" x14ac:dyDescent="0.25">
      <c r="A125" s="845"/>
      <c r="B125" s="848"/>
      <c r="C125" s="428">
        <v>5</v>
      </c>
      <c r="D125" s="201" t="s">
        <v>530</v>
      </c>
      <c r="E125" s="451"/>
      <c r="F125" s="212">
        <v>0</v>
      </c>
      <c r="G125" s="212">
        <v>0</v>
      </c>
      <c r="H125" s="212">
        <v>0</v>
      </c>
      <c r="I125" s="212">
        <v>0</v>
      </c>
    </row>
    <row r="126" spans="1:10" ht="19.5" thickBot="1" x14ac:dyDescent="0.25">
      <c r="A126" s="845"/>
      <c r="B126" s="848"/>
      <c r="C126" s="428">
        <v>6</v>
      </c>
      <c r="D126" s="201" t="s">
        <v>531</v>
      </c>
      <c r="E126" s="451"/>
      <c r="F126" s="212">
        <v>6</v>
      </c>
      <c r="G126" s="212">
        <v>15</v>
      </c>
      <c r="H126" s="212">
        <v>14</v>
      </c>
      <c r="I126" s="212">
        <v>7</v>
      </c>
    </row>
    <row r="127" spans="1:10" ht="19.5" thickBot="1" x14ac:dyDescent="0.25">
      <c r="A127" s="845"/>
      <c r="B127" s="848"/>
      <c r="C127" s="428">
        <v>7</v>
      </c>
      <c r="D127" s="201" t="s">
        <v>532</v>
      </c>
      <c r="E127" s="451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845"/>
      <c r="B128" s="848"/>
      <c r="C128" s="428">
        <v>8</v>
      </c>
      <c r="D128" s="201" t="s">
        <v>533</v>
      </c>
      <c r="E128" s="451"/>
      <c r="F128" s="212">
        <v>66</v>
      </c>
      <c r="G128" s="212">
        <v>44</v>
      </c>
      <c r="H128" s="212">
        <v>41</v>
      </c>
      <c r="I128" s="212">
        <v>12</v>
      </c>
    </row>
    <row r="129" spans="1:10" ht="19.5" thickBot="1" x14ac:dyDescent="0.25">
      <c r="A129" s="845"/>
      <c r="B129" s="848"/>
      <c r="C129" s="428"/>
      <c r="D129" s="201"/>
      <c r="E129" s="451"/>
      <c r="F129" s="387"/>
      <c r="G129" s="387"/>
      <c r="H129" s="387"/>
      <c r="I129" s="387"/>
    </row>
    <row r="130" spans="1:10" ht="19.5" thickBot="1" x14ac:dyDescent="0.25">
      <c r="A130" s="845"/>
      <c r="B130" s="848"/>
      <c r="C130" s="428"/>
      <c r="D130" s="201"/>
      <c r="E130" s="451"/>
      <c r="F130" s="387"/>
      <c r="G130" s="387"/>
      <c r="H130" s="387"/>
      <c r="I130" s="387"/>
    </row>
    <row r="131" spans="1:10" ht="19.5" thickBot="1" x14ac:dyDescent="0.25">
      <c r="A131" s="845"/>
      <c r="B131" s="848"/>
      <c r="C131" s="428"/>
      <c r="D131" s="3" t="s">
        <v>1506</v>
      </c>
      <c r="E131" s="420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 x14ac:dyDescent="0.25">
      <c r="A132" s="845"/>
      <c r="B132" s="848"/>
      <c r="C132" s="428"/>
      <c r="D132" s="3" t="s">
        <v>1507</v>
      </c>
      <c r="E132" s="420"/>
      <c r="F132" s="141">
        <f>(F131*1.73*380*0.9)/1000</f>
        <v>162.70650000000001</v>
      </c>
      <c r="G132" s="141">
        <f>(G131*1.73*380*0.9)/1000</f>
        <v>157.38156000000001</v>
      </c>
      <c r="H132" s="141">
        <f>(H131*1.73*380*0.9)/1000</f>
        <v>156.19824</v>
      </c>
      <c r="I132" s="142"/>
      <c r="J132" s="177"/>
    </row>
    <row r="133" spans="1:10" ht="18.75" thickBot="1" x14ac:dyDescent="0.25">
      <c r="A133" s="845"/>
      <c r="B133" s="848"/>
      <c r="C133" s="428"/>
      <c r="D133" s="3" t="s">
        <v>1508</v>
      </c>
      <c r="E133" s="421"/>
      <c r="F133" s="742">
        <f>(F132+G132+H132)</f>
        <v>476.28630000000004</v>
      </c>
      <c r="G133" s="743"/>
      <c r="H133" s="743"/>
      <c r="I133" s="744"/>
    </row>
    <row r="134" spans="1:10" ht="19.5" thickBot="1" x14ac:dyDescent="0.25">
      <c r="A134" s="845"/>
      <c r="B134" s="848"/>
      <c r="C134" s="431"/>
      <c r="D134" s="765"/>
      <c r="E134" s="766"/>
      <c r="F134" s="766"/>
      <c r="G134" s="766"/>
      <c r="H134" s="766"/>
      <c r="I134" s="779"/>
    </row>
    <row r="135" spans="1:10" ht="38.25" customHeight="1" thickBot="1" x14ac:dyDescent="0.25">
      <c r="A135" s="845"/>
      <c r="B135" s="848"/>
      <c r="C135" s="414" t="s">
        <v>1630</v>
      </c>
      <c r="D135" s="191" t="s">
        <v>1519</v>
      </c>
      <c r="E135" s="417" t="s">
        <v>1629</v>
      </c>
      <c r="F135" s="175" t="str">
        <f>'Данные по ТП'!C128</f>
        <v>ТМ-630/10</v>
      </c>
      <c r="G135" s="132" t="s">
        <v>1544</v>
      </c>
      <c r="H135" s="131" t="s">
        <v>5</v>
      </c>
      <c r="I135" s="133">
        <f>'Данные по ТП'!F128</f>
        <v>7652</v>
      </c>
    </row>
    <row r="136" spans="1:10" ht="19.5" thickBot="1" x14ac:dyDescent="0.25">
      <c r="A136" s="845"/>
      <c r="B136" s="848"/>
      <c r="C136" s="428">
        <v>9</v>
      </c>
      <c r="D136" s="201" t="s">
        <v>534</v>
      </c>
      <c r="E136" s="451"/>
      <c r="F136" s="212">
        <v>33</v>
      </c>
      <c r="G136" s="212">
        <v>33</v>
      </c>
      <c r="H136" s="212">
        <v>25</v>
      </c>
      <c r="I136" s="212">
        <v>6</v>
      </c>
    </row>
    <row r="137" spans="1:10" ht="19.5" thickBot="1" x14ac:dyDescent="0.25">
      <c r="A137" s="845"/>
      <c r="B137" s="848"/>
      <c r="C137" s="428">
        <v>10</v>
      </c>
      <c r="D137" s="201" t="s">
        <v>535</v>
      </c>
      <c r="E137" s="451"/>
      <c r="F137" s="212">
        <v>0</v>
      </c>
      <c r="G137" s="212">
        <v>0</v>
      </c>
      <c r="H137" s="212">
        <v>0</v>
      </c>
      <c r="I137" s="212">
        <v>0</v>
      </c>
    </row>
    <row r="138" spans="1:10" ht="19.5" thickBot="1" x14ac:dyDescent="0.25">
      <c r="A138" s="845"/>
      <c r="B138" s="848"/>
      <c r="C138" s="428">
        <v>11</v>
      </c>
      <c r="D138" s="201" t="s">
        <v>536</v>
      </c>
      <c r="E138" s="451"/>
      <c r="F138" s="212">
        <v>24</v>
      </c>
      <c r="G138" s="212">
        <v>55</v>
      </c>
      <c r="H138" s="212">
        <v>19</v>
      </c>
      <c r="I138" s="212">
        <v>28</v>
      </c>
    </row>
    <row r="139" spans="1:10" ht="19.5" thickBot="1" x14ac:dyDescent="0.25">
      <c r="A139" s="845"/>
      <c r="B139" s="848"/>
      <c r="C139" s="428">
        <v>12</v>
      </c>
      <c r="D139" s="201" t="s">
        <v>537</v>
      </c>
      <c r="E139" s="451"/>
      <c r="F139" s="212">
        <v>0</v>
      </c>
      <c r="G139" s="212">
        <v>0</v>
      </c>
      <c r="H139" s="212">
        <v>0</v>
      </c>
      <c r="I139" s="212">
        <v>0</v>
      </c>
    </row>
    <row r="140" spans="1:10" ht="19.5" thickBot="1" x14ac:dyDescent="0.25">
      <c r="A140" s="845"/>
      <c r="B140" s="848"/>
      <c r="C140" s="428">
        <v>13</v>
      </c>
      <c r="D140" s="201" t="s">
        <v>538</v>
      </c>
      <c r="E140" s="451"/>
      <c r="F140" s="212">
        <v>94</v>
      </c>
      <c r="G140" s="212">
        <v>96</v>
      </c>
      <c r="H140" s="212">
        <v>96</v>
      </c>
      <c r="I140" s="212">
        <v>2</v>
      </c>
    </row>
    <row r="141" spans="1:10" ht="19.5" thickBot="1" x14ac:dyDescent="0.25">
      <c r="A141" s="845"/>
      <c r="B141" s="848"/>
      <c r="C141" s="428">
        <v>14</v>
      </c>
      <c r="D141" s="201" t="s">
        <v>539</v>
      </c>
      <c r="E141" s="451"/>
      <c r="F141" s="212">
        <v>26</v>
      </c>
      <c r="G141" s="212">
        <v>25</v>
      </c>
      <c r="H141" s="212">
        <v>45</v>
      </c>
      <c r="I141" s="212">
        <v>20</v>
      </c>
    </row>
    <row r="142" spans="1:10" ht="19.5" thickBot="1" x14ac:dyDescent="0.25">
      <c r="A142" s="845"/>
      <c r="B142" s="848"/>
      <c r="C142" s="428">
        <v>15</v>
      </c>
      <c r="D142" s="201" t="s">
        <v>540</v>
      </c>
      <c r="E142" s="451"/>
      <c r="F142" s="212">
        <v>0</v>
      </c>
      <c r="G142" s="212">
        <v>0</v>
      </c>
      <c r="H142" s="212">
        <v>0</v>
      </c>
      <c r="I142" s="212">
        <v>0</v>
      </c>
    </row>
    <row r="143" spans="1:10" ht="19.5" thickBot="1" x14ac:dyDescent="0.25">
      <c r="A143" s="845"/>
      <c r="B143" s="848"/>
      <c r="C143" s="428">
        <v>16</v>
      </c>
      <c r="D143" s="201" t="s">
        <v>541</v>
      </c>
      <c r="E143" s="451"/>
      <c r="F143" s="212">
        <v>0</v>
      </c>
      <c r="G143" s="212">
        <v>0</v>
      </c>
      <c r="H143" s="212">
        <v>0</v>
      </c>
      <c r="I143" s="212">
        <v>0</v>
      </c>
    </row>
    <row r="144" spans="1:10" ht="19.5" thickBot="1" x14ac:dyDescent="0.25">
      <c r="A144" s="845"/>
      <c r="B144" s="848"/>
      <c r="C144" s="428"/>
      <c r="D144" s="201"/>
      <c r="E144" s="451"/>
      <c r="F144" s="387"/>
      <c r="G144" s="387"/>
      <c r="H144" s="387"/>
      <c r="I144" s="387"/>
    </row>
    <row r="145" spans="1:10" ht="19.5" thickBot="1" x14ac:dyDescent="0.25">
      <c r="A145" s="845"/>
      <c r="B145" s="848"/>
      <c r="C145" s="428"/>
      <c r="D145" s="201"/>
      <c r="E145" s="451"/>
      <c r="F145" s="387"/>
      <c r="G145" s="387"/>
      <c r="H145" s="387"/>
      <c r="I145" s="387"/>
    </row>
    <row r="146" spans="1:10" ht="19.5" thickBot="1" x14ac:dyDescent="0.25">
      <c r="A146" s="845"/>
      <c r="B146" s="848"/>
      <c r="C146" s="428"/>
      <c r="D146" s="3" t="s">
        <v>1505</v>
      </c>
      <c r="E146" s="420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 x14ac:dyDescent="0.25">
      <c r="A147" s="845"/>
      <c r="B147" s="848"/>
      <c r="C147" s="428"/>
      <c r="D147" s="3" t="s">
        <v>1507</v>
      </c>
      <c r="E147" s="420"/>
      <c r="F147" s="141">
        <f>(F146*1.73*380*0.9)/1000</f>
        <v>104.72381999999999</v>
      </c>
      <c r="G147" s="141">
        <f>(G146*1.73*380*0.9)/1000</f>
        <v>123.65694000000001</v>
      </c>
      <c r="H147" s="141">
        <f>(H146*1.73*380*0.9)/1000</f>
        <v>109.45710000000001</v>
      </c>
      <c r="I147" s="142"/>
      <c r="J147" s="177"/>
    </row>
    <row r="148" spans="1:10" ht="18.75" thickBot="1" x14ac:dyDescent="0.25">
      <c r="A148" s="845"/>
      <c r="B148" s="848"/>
      <c r="C148" s="428"/>
      <c r="D148" s="3" t="s">
        <v>1509</v>
      </c>
      <c r="E148" s="421"/>
      <c r="F148" s="742">
        <f>(F147+G147+H147)</f>
        <v>337.83786000000003</v>
      </c>
      <c r="G148" s="743"/>
      <c r="H148" s="743"/>
      <c r="I148" s="744"/>
    </row>
    <row r="149" spans="1:10" ht="19.5" thickBot="1" x14ac:dyDescent="0.25">
      <c r="A149" s="846"/>
      <c r="B149" s="849"/>
      <c r="C149" s="465"/>
      <c r="D149" s="37" t="s">
        <v>88</v>
      </c>
      <c r="E149" s="434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10" ht="34.5" customHeight="1" thickBot="1" x14ac:dyDescent="0.25">
      <c r="A150" s="800"/>
      <c r="B150" s="794"/>
      <c r="C150" s="794"/>
      <c r="D150" s="794"/>
      <c r="E150" s="794"/>
      <c r="F150" s="794"/>
      <c r="G150" s="794"/>
      <c r="H150" s="794"/>
      <c r="I150" s="794"/>
    </row>
    <row r="151" spans="1:10" ht="42" customHeight="1" thickBot="1" x14ac:dyDescent="0.25">
      <c r="A151" s="200" t="s">
        <v>1236</v>
      </c>
      <c r="B151" s="57"/>
      <c r="C151" s="414" t="s">
        <v>1630</v>
      </c>
      <c r="D151" s="191" t="s">
        <v>1543</v>
      </c>
      <c r="E151" s="417" t="s">
        <v>1629</v>
      </c>
      <c r="F151" s="175" t="str">
        <f>'Данные по ТП'!C129</f>
        <v>ТМ-630/10</v>
      </c>
      <c r="G151" s="132" t="s">
        <v>1544</v>
      </c>
      <c r="H151" s="131" t="s">
        <v>5</v>
      </c>
      <c r="I151" s="133">
        <f>'Данные по ТП'!F129</f>
        <v>68344</v>
      </c>
    </row>
    <row r="152" spans="1:10" ht="19.5" thickBot="1" x14ac:dyDescent="0.25">
      <c r="A152" s="728" t="s">
        <v>1240</v>
      </c>
      <c r="B152" s="847" t="s">
        <v>639</v>
      </c>
      <c r="C152" s="428">
        <v>1</v>
      </c>
      <c r="D152" s="201" t="s">
        <v>542</v>
      </c>
      <c r="E152" s="451"/>
      <c r="F152" s="212">
        <v>0</v>
      </c>
      <c r="G152" s="212">
        <v>0</v>
      </c>
      <c r="H152" s="212">
        <v>0</v>
      </c>
      <c r="I152" s="212">
        <v>0</v>
      </c>
    </row>
    <row r="153" spans="1:10" ht="19.5" thickBot="1" x14ac:dyDescent="0.25">
      <c r="A153" s="845"/>
      <c r="B153" s="848"/>
      <c r="C153" s="428">
        <v>2</v>
      </c>
      <c r="D153" s="201" t="s">
        <v>543</v>
      </c>
      <c r="E153" s="451"/>
      <c r="F153" s="212">
        <v>0</v>
      </c>
      <c r="G153" s="212">
        <v>0</v>
      </c>
      <c r="H153" s="212">
        <v>0</v>
      </c>
      <c r="I153" s="212">
        <v>0</v>
      </c>
    </row>
    <row r="154" spans="1:10" ht="19.5" thickBot="1" x14ac:dyDescent="0.25">
      <c r="A154" s="845"/>
      <c r="B154" s="848"/>
      <c r="C154" s="428">
        <v>3</v>
      </c>
      <c r="D154" s="201" t="s">
        <v>1124</v>
      </c>
      <c r="E154" s="451"/>
      <c r="F154" s="212">
        <v>10</v>
      </c>
      <c r="G154" s="212">
        <v>0</v>
      </c>
      <c r="H154" s="212">
        <v>2</v>
      </c>
      <c r="I154" s="212">
        <v>8</v>
      </c>
    </row>
    <row r="155" spans="1:10" ht="19.5" thickBot="1" x14ac:dyDescent="0.25">
      <c r="A155" s="845"/>
      <c r="B155" s="848"/>
      <c r="C155" s="428">
        <v>4</v>
      </c>
      <c r="D155" s="201" t="s">
        <v>544</v>
      </c>
      <c r="E155" s="451"/>
      <c r="F155" s="212">
        <v>0</v>
      </c>
      <c r="G155" s="212">
        <v>0</v>
      </c>
      <c r="H155" s="212">
        <v>0</v>
      </c>
      <c r="I155" s="212">
        <v>0</v>
      </c>
    </row>
    <row r="156" spans="1:10" ht="19.5" thickBot="1" x14ac:dyDescent="0.25">
      <c r="A156" s="845"/>
      <c r="B156" s="848"/>
      <c r="C156" s="428">
        <v>5</v>
      </c>
      <c r="D156" s="201" t="s">
        <v>545</v>
      </c>
      <c r="E156" s="451"/>
      <c r="F156" s="212">
        <v>0</v>
      </c>
      <c r="G156" s="212">
        <v>0</v>
      </c>
      <c r="H156" s="212">
        <v>0</v>
      </c>
      <c r="I156" s="212">
        <v>0</v>
      </c>
    </row>
    <row r="157" spans="1:10" ht="19.5" thickBot="1" x14ac:dyDescent="0.25">
      <c r="A157" s="845"/>
      <c r="B157" s="848"/>
      <c r="C157" s="428">
        <v>6</v>
      </c>
      <c r="D157" s="201" t="s">
        <v>546</v>
      </c>
      <c r="E157" s="451"/>
      <c r="F157" s="212">
        <v>0</v>
      </c>
      <c r="G157" s="212">
        <v>0</v>
      </c>
      <c r="H157" s="212">
        <v>0</v>
      </c>
      <c r="I157" s="212">
        <v>0</v>
      </c>
    </row>
    <row r="158" spans="1:10" ht="19.5" thickBot="1" x14ac:dyDescent="0.25">
      <c r="A158" s="845"/>
      <c r="B158" s="848"/>
      <c r="C158" s="428">
        <v>7</v>
      </c>
      <c r="D158" s="201" t="s">
        <v>547</v>
      </c>
      <c r="E158" s="451"/>
      <c r="F158" s="212">
        <v>0</v>
      </c>
      <c r="G158" s="212">
        <v>0</v>
      </c>
      <c r="H158" s="212">
        <v>0</v>
      </c>
      <c r="I158" s="212">
        <v>0</v>
      </c>
    </row>
    <row r="159" spans="1:10" ht="19.5" thickBot="1" x14ac:dyDescent="0.25">
      <c r="A159" s="845"/>
      <c r="B159" s="848"/>
      <c r="C159" s="428">
        <v>8</v>
      </c>
      <c r="D159" s="201" t="s">
        <v>548</v>
      </c>
      <c r="E159" s="451"/>
      <c r="F159" s="212">
        <v>0</v>
      </c>
      <c r="G159" s="212">
        <v>0</v>
      </c>
      <c r="H159" s="212">
        <v>0</v>
      </c>
      <c r="I159" s="212">
        <v>0</v>
      </c>
    </row>
    <row r="160" spans="1:10" ht="19.5" thickBot="1" x14ac:dyDescent="0.25">
      <c r="A160" s="845"/>
      <c r="B160" s="848"/>
      <c r="C160" s="428"/>
      <c r="D160" s="201"/>
      <c r="E160" s="451"/>
      <c r="F160" s="387"/>
      <c r="G160" s="387"/>
      <c r="H160" s="387"/>
      <c r="I160" s="387"/>
    </row>
    <row r="161" spans="1:10" ht="19.5" thickBot="1" x14ac:dyDescent="0.25">
      <c r="A161" s="845"/>
      <c r="B161" s="848"/>
      <c r="C161" s="428"/>
      <c r="D161" s="201"/>
      <c r="E161" s="451"/>
      <c r="F161" s="387"/>
      <c r="G161" s="387"/>
      <c r="H161" s="387"/>
      <c r="I161" s="387"/>
    </row>
    <row r="162" spans="1:10" ht="19.5" thickBot="1" x14ac:dyDescent="0.25">
      <c r="A162" s="845"/>
      <c r="B162" s="848"/>
      <c r="C162" s="428"/>
      <c r="D162" s="3" t="s">
        <v>1506</v>
      </c>
      <c r="E162" s="420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 x14ac:dyDescent="0.25">
      <c r="A163" s="845"/>
      <c r="B163" s="848"/>
      <c r="C163" s="428"/>
      <c r="D163" s="3" t="s">
        <v>1507</v>
      </c>
      <c r="E163" s="420"/>
      <c r="F163" s="141">
        <f>(F162*1.73*380*0.9)/1000</f>
        <v>5.9166000000000007</v>
      </c>
      <c r="G163" s="141">
        <f>(G162*1.73*380*0.9)/1000</f>
        <v>0</v>
      </c>
      <c r="H163" s="141">
        <f>(H162*1.73*380*0.9)/1000</f>
        <v>1.1833199999999999</v>
      </c>
      <c r="I163" s="142"/>
      <c r="J163" s="177"/>
    </row>
    <row r="164" spans="1:10" ht="18.75" thickBot="1" x14ac:dyDescent="0.25">
      <c r="A164" s="845"/>
      <c r="B164" s="848"/>
      <c r="C164" s="428"/>
      <c r="D164" s="3" t="s">
        <v>1508</v>
      </c>
      <c r="E164" s="421"/>
      <c r="F164" s="742">
        <f>(F163+G163+H163)</f>
        <v>7.0999200000000009</v>
      </c>
      <c r="G164" s="743"/>
      <c r="H164" s="743"/>
      <c r="I164" s="744"/>
    </row>
    <row r="165" spans="1:10" ht="19.5" thickBot="1" x14ac:dyDescent="0.25">
      <c r="A165" s="845"/>
      <c r="B165" s="848"/>
      <c r="C165" s="431"/>
      <c r="D165" s="765"/>
      <c r="E165" s="766"/>
      <c r="F165" s="766"/>
      <c r="G165" s="766"/>
      <c r="H165" s="766"/>
      <c r="I165" s="779"/>
    </row>
    <row r="166" spans="1:10" ht="39" customHeight="1" thickBot="1" x14ac:dyDescent="0.25">
      <c r="A166" s="845"/>
      <c r="B166" s="848"/>
      <c r="C166" s="414" t="s">
        <v>1630</v>
      </c>
      <c r="D166" s="191" t="s">
        <v>1519</v>
      </c>
      <c r="E166" s="417" t="s">
        <v>1629</v>
      </c>
      <c r="F166" s="175" t="str">
        <f>'Данные по ТП'!C130</f>
        <v>ТМ-630/10</v>
      </c>
      <c r="G166" s="132" t="s">
        <v>1544</v>
      </c>
      <c r="H166" s="131" t="s">
        <v>5</v>
      </c>
      <c r="I166" s="133">
        <f>'Данные по ТП'!F130</f>
        <v>56611</v>
      </c>
    </row>
    <row r="167" spans="1:10" ht="19.5" thickBot="1" x14ac:dyDescent="0.25">
      <c r="A167" s="845"/>
      <c r="B167" s="848"/>
      <c r="C167" s="428">
        <v>9</v>
      </c>
      <c r="D167" s="201" t="s">
        <v>549</v>
      </c>
      <c r="E167" s="451"/>
      <c r="F167" s="212">
        <v>49</v>
      </c>
      <c r="G167" s="212">
        <v>33</v>
      </c>
      <c r="H167" s="212">
        <v>35</v>
      </c>
      <c r="I167" s="212">
        <v>16</v>
      </c>
    </row>
    <row r="168" spans="1:10" ht="19.5" thickBot="1" x14ac:dyDescent="0.25">
      <c r="A168" s="845"/>
      <c r="B168" s="848"/>
      <c r="C168" s="428">
        <v>10</v>
      </c>
      <c r="D168" s="201" t="s">
        <v>550</v>
      </c>
      <c r="E168" s="451"/>
      <c r="F168" s="212">
        <v>36</v>
      </c>
      <c r="G168" s="212">
        <v>61</v>
      </c>
      <c r="H168" s="212">
        <v>41</v>
      </c>
      <c r="I168" s="212">
        <v>33</v>
      </c>
    </row>
    <row r="169" spans="1:10" ht="19.5" thickBot="1" x14ac:dyDescent="0.25">
      <c r="A169" s="845"/>
      <c r="B169" s="848"/>
      <c r="C169" s="428">
        <v>12</v>
      </c>
      <c r="D169" s="201" t="s">
        <v>551</v>
      </c>
      <c r="E169" s="451"/>
      <c r="F169" s="212">
        <v>10</v>
      </c>
      <c r="G169" s="212">
        <v>10</v>
      </c>
      <c r="H169" s="212">
        <v>12</v>
      </c>
      <c r="I169" s="212">
        <v>2</v>
      </c>
    </row>
    <row r="170" spans="1:10" ht="19.5" thickBot="1" x14ac:dyDescent="0.25">
      <c r="A170" s="845"/>
      <c r="B170" s="848"/>
      <c r="C170" s="428">
        <v>13</v>
      </c>
      <c r="D170" s="201" t="s">
        <v>552</v>
      </c>
      <c r="E170" s="451"/>
      <c r="F170" s="212">
        <v>35</v>
      </c>
      <c r="G170" s="212">
        <v>33</v>
      </c>
      <c r="H170" s="212">
        <v>39</v>
      </c>
      <c r="I170" s="212">
        <v>3</v>
      </c>
    </row>
    <row r="171" spans="1:10" ht="19.5" thickBot="1" x14ac:dyDescent="0.25">
      <c r="A171" s="845"/>
      <c r="B171" s="848"/>
      <c r="C171" s="428">
        <v>14</v>
      </c>
      <c r="D171" s="201" t="s">
        <v>553</v>
      </c>
      <c r="E171" s="451"/>
      <c r="F171" s="212">
        <v>69</v>
      </c>
      <c r="G171" s="212">
        <v>71</v>
      </c>
      <c r="H171" s="212">
        <v>33</v>
      </c>
      <c r="I171" s="212">
        <v>40</v>
      </c>
    </row>
    <row r="172" spans="1:10" ht="19.5" thickBot="1" x14ac:dyDescent="0.25">
      <c r="A172" s="845"/>
      <c r="B172" s="848"/>
      <c r="C172" s="428">
        <v>15</v>
      </c>
      <c r="D172" s="201" t="s">
        <v>554</v>
      </c>
      <c r="E172" s="451"/>
      <c r="F172" s="212">
        <v>44</v>
      </c>
      <c r="G172" s="212">
        <v>40</v>
      </c>
      <c r="H172" s="212">
        <v>12</v>
      </c>
      <c r="I172" s="212">
        <v>9</v>
      </c>
    </row>
    <row r="173" spans="1:10" ht="19.5" thickBot="1" x14ac:dyDescent="0.25">
      <c r="A173" s="845"/>
      <c r="B173" s="848"/>
      <c r="C173" s="428">
        <v>16</v>
      </c>
      <c r="D173" s="201" t="s">
        <v>555</v>
      </c>
      <c r="E173" s="451"/>
      <c r="F173" s="212">
        <v>44</v>
      </c>
      <c r="G173" s="212">
        <v>71</v>
      </c>
      <c r="H173" s="212">
        <v>54</v>
      </c>
      <c r="I173" s="212">
        <v>30</v>
      </c>
    </row>
    <row r="174" spans="1:10" ht="19.5" thickBot="1" x14ac:dyDescent="0.25">
      <c r="A174" s="845"/>
      <c r="B174" s="848"/>
      <c r="C174" s="428">
        <v>17</v>
      </c>
      <c r="D174" s="201" t="s">
        <v>556</v>
      </c>
      <c r="E174" s="451"/>
      <c r="F174" s="212">
        <v>0</v>
      </c>
      <c r="G174" s="212"/>
      <c r="H174" s="212"/>
      <c r="I174" s="212">
        <v>0</v>
      </c>
    </row>
    <row r="175" spans="1:10" ht="19.5" thickBot="1" x14ac:dyDescent="0.25">
      <c r="A175" s="845"/>
      <c r="B175" s="848"/>
      <c r="C175" s="428">
        <v>18</v>
      </c>
      <c r="D175" s="201" t="s">
        <v>557</v>
      </c>
      <c r="E175" s="451"/>
      <c r="F175" s="212"/>
      <c r="G175" s="212"/>
      <c r="H175" s="212"/>
      <c r="I175" s="212"/>
    </row>
    <row r="176" spans="1:10" ht="19.5" thickBot="1" x14ac:dyDescent="0.25">
      <c r="A176" s="845"/>
      <c r="B176" s="848"/>
      <c r="C176" s="428"/>
      <c r="D176" s="201"/>
      <c r="E176" s="451"/>
      <c r="F176" s="387"/>
      <c r="G176" s="387"/>
      <c r="H176" s="387"/>
      <c r="I176" s="387"/>
    </row>
    <row r="177" spans="1:10" ht="19.5" thickBot="1" x14ac:dyDescent="0.25">
      <c r="A177" s="845"/>
      <c r="B177" s="848"/>
      <c r="C177" s="428"/>
      <c r="D177" s="201"/>
      <c r="E177" s="451"/>
      <c r="F177" s="387"/>
      <c r="G177" s="387"/>
      <c r="H177" s="387"/>
      <c r="I177" s="387"/>
    </row>
    <row r="178" spans="1:10" ht="19.5" thickBot="1" x14ac:dyDescent="0.25">
      <c r="A178" s="845"/>
      <c r="B178" s="848"/>
      <c r="C178" s="428"/>
      <c r="D178" s="3" t="s">
        <v>1505</v>
      </c>
      <c r="E178" s="420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 x14ac:dyDescent="0.25">
      <c r="A179" s="845"/>
      <c r="B179" s="848"/>
      <c r="C179" s="428"/>
      <c r="D179" s="3" t="s">
        <v>1507</v>
      </c>
      <c r="E179" s="420"/>
      <c r="F179" s="141">
        <f>(F178*1.73*380*0.9)/1000</f>
        <v>169.80641999999997</v>
      </c>
      <c r="G179" s="141">
        <f>(G178*1.73*380*0.9)/1000</f>
        <v>188.73954000000001</v>
      </c>
      <c r="H179" s="141">
        <f>(H178*1.73*380*0.9)/1000</f>
        <v>133.71516</v>
      </c>
      <c r="I179" s="142"/>
      <c r="J179" s="177"/>
    </row>
    <row r="180" spans="1:10" ht="18.75" thickBot="1" x14ac:dyDescent="0.25">
      <c r="A180" s="845"/>
      <c r="B180" s="848"/>
      <c r="C180" s="428"/>
      <c r="D180" s="3" t="s">
        <v>1509</v>
      </c>
      <c r="E180" s="421"/>
      <c r="F180" s="742">
        <f>(F179+G179+H179)</f>
        <v>492.26112000000001</v>
      </c>
      <c r="G180" s="743"/>
      <c r="H180" s="743"/>
      <c r="I180" s="744"/>
    </row>
    <row r="181" spans="1:10" ht="19.5" thickBot="1" x14ac:dyDescent="0.25">
      <c r="A181" s="846"/>
      <c r="B181" s="849"/>
      <c r="C181" s="465"/>
      <c r="D181" s="37" t="s">
        <v>88</v>
      </c>
      <c r="E181" s="434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10" ht="28.5" customHeight="1" thickBot="1" x14ac:dyDescent="0.25">
      <c r="A182" s="800"/>
      <c r="B182" s="794"/>
      <c r="C182" s="794"/>
      <c r="D182" s="794"/>
      <c r="E182" s="794"/>
      <c r="F182" s="794"/>
      <c r="G182" s="794"/>
      <c r="H182" s="794"/>
      <c r="I182" s="794"/>
    </row>
    <row r="183" spans="1:10" ht="44.25" customHeight="1" thickBot="1" x14ac:dyDescent="0.25">
      <c r="A183" s="200" t="s">
        <v>1229</v>
      </c>
      <c r="B183" s="57"/>
      <c r="C183" s="414" t="s">
        <v>1630</v>
      </c>
      <c r="D183" s="191" t="s">
        <v>1543</v>
      </c>
      <c r="E183" s="417" t="s">
        <v>1629</v>
      </c>
      <c r="F183" s="175" t="str">
        <f>'Данные по ТП'!C131</f>
        <v>ТМ-630/10</v>
      </c>
      <c r="G183" s="132" t="s">
        <v>1544</v>
      </c>
      <c r="H183" s="131" t="s">
        <v>5</v>
      </c>
      <c r="I183" s="133">
        <f>'Данные по ТП'!F131</f>
        <v>38854</v>
      </c>
    </row>
    <row r="184" spans="1:10" ht="19.5" thickBot="1" x14ac:dyDescent="0.25">
      <c r="A184" s="728" t="s">
        <v>1230</v>
      </c>
      <c r="B184" s="847" t="s">
        <v>640</v>
      </c>
      <c r="C184" s="428">
        <v>2</v>
      </c>
      <c r="D184" s="201" t="s">
        <v>558</v>
      </c>
      <c r="E184" s="451"/>
      <c r="F184" s="212">
        <v>0</v>
      </c>
      <c r="G184" s="212">
        <v>0</v>
      </c>
      <c r="H184" s="212">
        <v>1</v>
      </c>
      <c r="I184" s="212">
        <v>1</v>
      </c>
    </row>
    <row r="185" spans="1:10" ht="19.5" thickBot="1" x14ac:dyDescent="0.25">
      <c r="A185" s="729"/>
      <c r="B185" s="848"/>
      <c r="C185" s="428">
        <v>4</v>
      </c>
      <c r="D185" s="201" t="s">
        <v>559</v>
      </c>
      <c r="E185" s="451"/>
      <c r="F185" s="212">
        <v>49</v>
      </c>
      <c r="G185" s="212">
        <v>22</v>
      </c>
      <c r="H185" s="212">
        <v>31</v>
      </c>
      <c r="I185" s="212">
        <v>13</v>
      </c>
    </row>
    <row r="186" spans="1:10" ht="19.5" thickBot="1" x14ac:dyDescent="0.25">
      <c r="A186" s="729"/>
      <c r="B186" s="848"/>
      <c r="C186" s="428">
        <v>6</v>
      </c>
      <c r="D186" s="201" t="s">
        <v>560</v>
      </c>
      <c r="E186" s="451"/>
      <c r="F186" s="212">
        <v>36</v>
      </c>
      <c r="G186" s="212">
        <v>35</v>
      </c>
      <c r="H186" s="212">
        <v>61</v>
      </c>
      <c r="I186" s="212">
        <v>12</v>
      </c>
    </row>
    <row r="187" spans="1:10" ht="19.5" thickBot="1" x14ac:dyDescent="0.25">
      <c r="A187" s="729"/>
      <c r="B187" s="848"/>
      <c r="C187" s="428">
        <v>8</v>
      </c>
      <c r="D187" s="201" t="s">
        <v>561</v>
      </c>
      <c r="E187" s="451"/>
      <c r="F187" s="212">
        <v>23</v>
      </c>
      <c r="G187" s="212">
        <v>10</v>
      </c>
      <c r="H187" s="212">
        <v>3</v>
      </c>
      <c r="I187" s="212">
        <v>17</v>
      </c>
    </row>
    <row r="188" spans="1:10" ht="19.5" thickBot="1" x14ac:dyDescent="0.25">
      <c r="A188" s="729"/>
      <c r="B188" s="848"/>
      <c r="C188" s="428"/>
      <c r="D188" s="201"/>
      <c r="E188" s="451"/>
      <c r="F188" s="387"/>
      <c r="G188" s="387"/>
      <c r="H188" s="387"/>
      <c r="I188" s="387"/>
    </row>
    <row r="189" spans="1:10" ht="19.5" thickBot="1" x14ac:dyDescent="0.25">
      <c r="A189" s="729"/>
      <c r="B189" s="848"/>
      <c r="C189" s="428"/>
      <c r="D189" s="201"/>
      <c r="E189" s="451"/>
      <c r="F189" s="387"/>
      <c r="G189" s="387"/>
      <c r="H189" s="387"/>
      <c r="I189" s="387"/>
    </row>
    <row r="190" spans="1:10" ht="19.5" thickBot="1" x14ac:dyDescent="0.25">
      <c r="A190" s="729"/>
      <c r="B190" s="848"/>
      <c r="C190" s="428"/>
      <c r="D190" s="3" t="s">
        <v>1506</v>
      </c>
      <c r="E190" s="420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 x14ac:dyDescent="0.25">
      <c r="A191" s="729"/>
      <c r="B191" s="848"/>
      <c r="C191" s="428"/>
      <c r="D191" s="3" t="s">
        <v>1507</v>
      </c>
      <c r="E191" s="420"/>
      <c r="F191" s="141">
        <f>(F190*1.73*380*0.9)/1000</f>
        <v>63.899279999999997</v>
      </c>
      <c r="G191" s="141">
        <f>(G190*1.73*380*0.9)/1000</f>
        <v>39.641219999999997</v>
      </c>
      <c r="H191" s="141">
        <f>(H190*1.73*380*0.9)/1000</f>
        <v>56.799359999999993</v>
      </c>
      <c r="I191" s="142"/>
      <c r="J191" s="177"/>
    </row>
    <row r="192" spans="1:10" ht="18.75" thickBot="1" x14ac:dyDescent="0.25">
      <c r="A192" s="729"/>
      <c r="B192" s="848"/>
      <c r="C192" s="428"/>
      <c r="D192" s="3" t="s">
        <v>1508</v>
      </c>
      <c r="E192" s="421"/>
      <c r="F192" s="742">
        <f>(F191+G191+H191)</f>
        <v>160.33985999999999</v>
      </c>
      <c r="G192" s="743"/>
      <c r="H192" s="743"/>
      <c r="I192" s="744"/>
    </row>
    <row r="193" spans="1:10" ht="19.5" thickBot="1" x14ac:dyDescent="0.25">
      <c r="A193" s="729"/>
      <c r="B193" s="848"/>
      <c r="C193" s="431"/>
      <c r="D193" s="765"/>
      <c r="E193" s="766"/>
      <c r="F193" s="766"/>
      <c r="G193" s="766"/>
      <c r="H193" s="766"/>
      <c r="I193" s="779"/>
    </row>
    <row r="194" spans="1:10" ht="39" customHeight="1" thickBot="1" x14ac:dyDescent="0.25">
      <c r="A194" s="729"/>
      <c r="B194" s="848"/>
      <c r="C194" s="414" t="s">
        <v>1630</v>
      </c>
      <c r="D194" s="191" t="s">
        <v>1519</v>
      </c>
      <c r="E194" s="417" t="s">
        <v>1629</v>
      </c>
      <c r="F194" s="175" t="str">
        <f>'Данные по ТП'!C132</f>
        <v>ТМ-630/10</v>
      </c>
      <c r="G194" s="132" t="s">
        <v>1544</v>
      </c>
      <c r="H194" s="131" t="s">
        <v>5</v>
      </c>
      <c r="I194" s="133">
        <f>'Данные по ТП'!F132</f>
        <v>56664</v>
      </c>
    </row>
    <row r="195" spans="1:10" ht="19.5" thickBot="1" x14ac:dyDescent="0.25">
      <c r="A195" s="729"/>
      <c r="B195" s="848"/>
      <c r="C195" s="428">
        <v>10</v>
      </c>
      <c r="D195" s="201" t="s">
        <v>562</v>
      </c>
      <c r="E195" s="451"/>
      <c r="F195" s="212">
        <v>33</v>
      </c>
      <c r="G195" s="212">
        <v>7</v>
      </c>
      <c r="H195" s="212">
        <v>20</v>
      </c>
      <c r="I195" s="212">
        <v>14</v>
      </c>
    </row>
    <row r="196" spans="1:10" ht="19.5" thickBot="1" x14ac:dyDescent="0.25">
      <c r="A196" s="729"/>
      <c r="B196" s="848"/>
      <c r="C196" s="428">
        <v>12</v>
      </c>
      <c r="D196" s="201" t="s">
        <v>563</v>
      </c>
      <c r="E196" s="451"/>
      <c r="F196" s="212">
        <v>16</v>
      </c>
      <c r="G196" s="212">
        <v>21</v>
      </c>
      <c r="H196" s="212">
        <v>15</v>
      </c>
      <c r="I196" s="212">
        <v>6</v>
      </c>
    </row>
    <row r="197" spans="1:10" ht="19.5" thickBot="1" x14ac:dyDescent="0.25">
      <c r="A197" s="729"/>
      <c r="B197" s="848"/>
      <c r="C197" s="428">
        <v>14</v>
      </c>
      <c r="D197" s="201" t="s">
        <v>564</v>
      </c>
      <c r="E197" s="451"/>
      <c r="F197" s="212">
        <v>0</v>
      </c>
      <c r="G197" s="212">
        <v>0</v>
      </c>
      <c r="H197" s="212">
        <v>0</v>
      </c>
      <c r="I197" s="212">
        <v>0</v>
      </c>
    </row>
    <row r="198" spans="1:10" ht="19.5" thickBot="1" x14ac:dyDescent="0.25">
      <c r="A198" s="729"/>
      <c r="B198" s="848"/>
      <c r="C198" s="428">
        <v>16</v>
      </c>
      <c r="D198" s="201" t="s">
        <v>565</v>
      </c>
      <c r="E198" s="451"/>
      <c r="F198" s="212">
        <v>0</v>
      </c>
      <c r="G198" s="212">
        <v>0</v>
      </c>
      <c r="H198" s="212">
        <v>0</v>
      </c>
      <c r="I198" s="212">
        <v>0</v>
      </c>
    </row>
    <row r="199" spans="1:10" ht="19.5" thickBot="1" x14ac:dyDescent="0.25">
      <c r="A199" s="729"/>
      <c r="B199" s="848"/>
      <c r="C199" s="428"/>
      <c r="D199" s="201"/>
      <c r="E199" s="451"/>
      <c r="F199" s="262">
        <f>(F198*1.73*380*0.9)/1000</f>
        <v>0</v>
      </c>
      <c r="G199" s="262">
        <f>(G198*1.73*380*0.9)/1000</f>
        <v>0</v>
      </c>
      <c r="H199" s="262">
        <f>(H198*1.73*380*0.9)/1000</f>
        <v>0</v>
      </c>
      <c r="I199" s="212"/>
    </row>
    <row r="200" spans="1:10" ht="19.5" thickBot="1" x14ac:dyDescent="0.25">
      <c r="A200" s="729"/>
      <c r="B200" s="848"/>
      <c r="C200" s="428"/>
      <c r="D200" s="201"/>
      <c r="E200" s="451"/>
      <c r="F200" s="212"/>
      <c r="G200" s="212"/>
      <c r="H200" s="212"/>
      <c r="I200" s="212"/>
    </row>
    <row r="201" spans="1:10" ht="19.5" thickBot="1" x14ac:dyDescent="0.25">
      <c r="A201" s="729"/>
      <c r="B201" s="848"/>
      <c r="C201" s="428"/>
      <c r="D201" s="201"/>
      <c r="E201" s="451"/>
      <c r="F201" s="212"/>
      <c r="G201" s="212"/>
      <c r="H201" s="212"/>
      <c r="I201" s="212"/>
    </row>
    <row r="202" spans="1:10" ht="19.5" thickBot="1" x14ac:dyDescent="0.25">
      <c r="A202" s="729"/>
      <c r="B202" s="848"/>
      <c r="C202" s="428"/>
      <c r="D202" s="3" t="s">
        <v>1505</v>
      </c>
      <c r="E202" s="420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 x14ac:dyDescent="0.25">
      <c r="A203" s="729"/>
      <c r="B203" s="848"/>
      <c r="C203" s="428"/>
      <c r="D203" s="3" t="s">
        <v>1507</v>
      </c>
      <c r="E203" s="420"/>
      <c r="F203" s="141">
        <f>(F202*1.73*380*0.9)/1000</f>
        <v>28.991340000000001</v>
      </c>
      <c r="G203" s="141">
        <f>(G202*1.73*380*0.9)/1000</f>
        <v>16.566479999999999</v>
      </c>
      <c r="H203" s="141">
        <f>(H202*1.73*380*0.9)/1000</f>
        <v>20.708100000000002</v>
      </c>
      <c r="I203" s="142"/>
      <c r="J203" s="177"/>
    </row>
    <row r="204" spans="1:10" ht="18.75" thickBot="1" x14ac:dyDescent="0.25">
      <c r="A204" s="729"/>
      <c r="B204" s="848"/>
      <c r="C204" s="428"/>
      <c r="D204" s="3" t="s">
        <v>1509</v>
      </c>
      <c r="E204" s="421"/>
      <c r="F204" s="742">
        <f>(F203+G203+H203)</f>
        <v>66.265919999999994</v>
      </c>
      <c r="G204" s="743"/>
      <c r="H204" s="743"/>
      <c r="I204" s="744"/>
    </row>
    <row r="205" spans="1:10" ht="19.5" thickBot="1" x14ac:dyDescent="0.25">
      <c r="A205" s="730"/>
      <c r="B205" s="849"/>
      <c r="C205" s="465"/>
      <c r="D205" s="37" t="s">
        <v>88</v>
      </c>
      <c r="E205" s="434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10" ht="19.5" thickBot="1" x14ac:dyDescent="0.25">
      <c r="A206" s="800"/>
      <c r="B206" s="794"/>
      <c r="C206" s="794"/>
      <c r="D206" s="794"/>
      <c r="E206" s="794"/>
      <c r="F206" s="794"/>
      <c r="G206" s="794"/>
      <c r="H206" s="794"/>
      <c r="I206" s="794"/>
    </row>
    <row r="207" spans="1:10" ht="33.75" customHeight="1" thickBot="1" x14ac:dyDescent="0.25">
      <c r="A207" s="200" t="s">
        <v>1229</v>
      </c>
      <c r="B207" s="57"/>
      <c r="C207" s="414" t="s">
        <v>1630</v>
      </c>
      <c r="D207" s="191" t="s">
        <v>1543</v>
      </c>
      <c r="E207" s="417" t="s">
        <v>1629</v>
      </c>
      <c r="F207" s="175" t="str">
        <f>'Данные по ТП'!C133</f>
        <v>ТМ-630/10</v>
      </c>
      <c r="G207" s="132" t="s">
        <v>1544</v>
      </c>
      <c r="H207" s="131" t="s">
        <v>5</v>
      </c>
      <c r="I207" s="133">
        <f>'Данные по ТП'!F133</f>
        <v>38811</v>
      </c>
    </row>
    <row r="208" spans="1:10" ht="19.5" thickBot="1" x14ac:dyDescent="0.25">
      <c r="A208" s="728" t="s">
        <v>1230</v>
      </c>
      <c r="B208" s="847" t="s">
        <v>641</v>
      </c>
      <c r="C208" s="428">
        <v>1</v>
      </c>
      <c r="D208" s="201" t="s">
        <v>566</v>
      </c>
      <c r="E208" s="451"/>
      <c r="F208" s="212">
        <v>20</v>
      </c>
      <c r="G208" s="212">
        <v>15</v>
      </c>
      <c r="H208" s="212">
        <v>11</v>
      </c>
      <c r="I208" s="212">
        <v>9</v>
      </c>
    </row>
    <row r="209" spans="1:10" ht="19.5" thickBot="1" x14ac:dyDescent="0.25">
      <c r="A209" s="729"/>
      <c r="B209" s="848"/>
      <c r="C209" s="428">
        <v>2</v>
      </c>
      <c r="D209" s="201" t="s">
        <v>567</v>
      </c>
      <c r="E209" s="451"/>
      <c r="F209" s="212">
        <v>24</v>
      </c>
      <c r="G209" s="212">
        <v>28</v>
      </c>
      <c r="H209" s="212">
        <v>33</v>
      </c>
      <c r="I209" s="212">
        <v>8</v>
      </c>
    </row>
    <row r="210" spans="1:10" ht="19.5" thickBot="1" x14ac:dyDescent="0.25">
      <c r="A210" s="729"/>
      <c r="B210" s="848"/>
      <c r="C210" s="428">
        <v>4</v>
      </c>
      <c r="D210" s="201" t="s">
        <v>568</v>
      </c>
      <c r="E210" s="451"/>
      <c r="F210" s="212">
        <v>0</v>
      </c>
      <c r="G210" s="212">
        <v>0</v>
      </c>
      <c r="H210" s="212">
        <v>0</v>
      </c>
      <c r="I210" s="212">
        <v>0</v>
      </c>
    </row>
    <row r="211" spans="1:10" ht="19.5" thickBot="1" x14ac:dyDescent="0.25">
      <c r="A211" s="729"/>
      <c r="B211" s="848"/>
      <c r="C211" s="428">
        <v>5</v>
      </c>
      <c r="D211" s="201" t="s">
        <v>569</v>
      </c>
      <c r="E211" s="451"/>
      <c r="F211" s="212">
        <v>0</v>
      </c>
      <c r="G211" s="212">
        <v>0</v>
      </c>
      <c r="H211" s="212">
        <v>0</v>
      </c>
      <c r="I211" s="212">
        <v>0</v>
      </c>
    </row>
    <row r="212" spans="1:10" ht="19.5" thickBot="1" x14ac:dyDescent="0.25">
      <c r="A212" s="729"/>
      <c r="B212" s="848"/>
      <c r="C212" s="428">
        <v>6</v>
      </c>
      <c r="D212" s="201" t="s">
        <v>570</v>
      </c>
      <c r="E212" s="451"/>
      <c r="F212" s="212">
        <v>0</v>
      </c>
      <c r="G212" s="212">
        <v>0</v>
      </c>
      <c r="H212" s="212">
        <v>0</v>
      </c>
      <c r="I212" s="212">
        <v>0</v>
      </c>
    </row>
    <row r="213" spans="1:10" ht="19.5" thickBot="1" x14ac:dyDescent="0.25">
      <c r="A213" s="729"/>
      <c r="B213" s="848"/>
      <c r="C213" s="428">
        <v>7</v>
      </c>
      <c r="D213" s="201" t="s">
        <v>571</v>
      </c>
      <c r="E213" s="451"/>
      <c r="F213" s="212">
        <v>0</v>
      </c>
      <c r="G213" s="212">
        <v>0</v>
      </c>
      <c r="H213" s="212">
        <v>0</v>
      </c>
      <c r="I213" s="212">
        <v>0</v>
      </c>
    </row>
    <row r="214" spans="1:10" ht="19.5" thickBot="1" x14ac:dyDescent="0.25">
      <c r="A214" s="729"/>
      <c r="B214" s="848"/>
      <c r="C214" s="428">
        <v>8</v>
      </c>
      <c r="D214" s="201" t="s">
        <v>572</v>
      </c>
      <c r="E214" s="451"/>
      <c r="F214" s="212">
        <v>0</v>
      </c>
      <c r="G214" s="212">
        <v>0</v>
      </c>
      <c r="H214" s="212">
        <v>0</v>
      </c>
      <c r="I214" s="212">
        <v>0</v>
      </c>
    </row>
    <row r="215" spans="1:10" ht="19.5" thickBot="1" x14ac:dyDescent="0.25">
      <c r="A215" s="729"/>
      <c r="B215" s="848"/>
      <c r="C215" s="428"/>
      <c r="D215" s="201"/>
      <c r="E215" s="451"/>
      <c r="F215" s="387"/>
      <c r="G215" s="387"/>
      <c r="H215" s="387"/>
      <c r="I215" s="387"/>
    </row>
    <row r="216" spans="1:10" ht="19.5" thickBot="1" x14ac:dyDescent="0.25">
      <c r="A216" s="729"/>
      <c r="B216" s="848"/>
      <c r="C216" s="428"/>
      <c r="D216" s="201"/>
      <c r="E216" s="451"/>
      <c r="F216" s="387"/>
      <c r="G216" s="387"/>
      <c r="H216" s="387"/>
      <c r="I216" s="387"/>
    </row>
    <row r="217" spans="1:10" ht="18.75" thickBot="1" x14ac:dyDescent="0.25">
      <c r="A217" s="729"/>
      <c r="B217" s="848"/>
      <c r="C217" s="428"/>
      <c r="D217" s="3" t="s">
        <v>1506</v>
      </c>
      <c r="E217" s="420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 x14ac:dyDescent="0.25">
      <c r="A218" s="729"/>
      <c r="B218" s="848"/>
      <c r="C218" s="428"/>
      <c r="D218" s="3" t="s">
        <v>1507</v>
      </c>
      <c r="E218" s="420"/>
      <c r="F218" s="141">
        <f>(F217*1.73*380*0.9)/1000</f>
        <v>26.03304</v>
      </c>
      <c r="G218" s="141">
        <f>(G217*1.73*380*0.9)/1000</f>
        <v>25.441380000000002</v>
      </c>
      <c r="H218" s="141">
        <f>(H217*1.73*380*0.9)/1000</f>
        <v>26.03304</v>
      </c>
      <c r="I218" s="142"/>
      <c r="J218" s="177"/>
    </row>
    <row r="219" spans="1:10" ht="18.75" thickBot="1" x14ac:dyDescent="0.25">
      <c r="A219" s="729"/>
      <c r="B219" s="848"/>
      <c r="C219" s="428"/>
      <c r="D219" s="3" t="s">
        <v>1508</v>
      </c>
      <c r="E219" s="421"/>
      <c r="F219" s="742">
        <f>(F218+G218+H218)</f>
        <v>77.507460000000009</v>
      </c>
      <c r="G219" s="743"/>
      <c r="H219" s="743"/>
      <c r="I219" s="744"/>
    </row>
    <row r="220" spans="1:10" ht="19.5" thickBot="1" x14ac:dyDescent="0.25">
      <c r="A220" s="729"/>
      <c r="B220" s="848"/>
      <c r="C220" s="431"/>
      <c r="D220" s="765"/>
      <c r="E220" s="766"/>
      <c r="F220" s="766"/>
      <c r="G220" s="766"/>
      <c r="H220" s="766"/>
      <c r="I220" s="779"/>
    </row>
    <row r="221" spans="1:10" ht="36.75" customHeight="1" thickBot="1" x14ac:dyDescent="0.25">
      <c r="A221" s="729"/>
      <c r="B221" s="848"/>
      <c r="C221" s="414" t="s">
        <v>1630</v>
      </c>
      <c r="D221" s="191" t="s">
        <v>1519</v>
      </c>
      <c r="E221" s="417" t="s">
        <v>1629</v>
      </c>
      <c r="F221" s="175" t="str">
        <f>'Данные по ТП'!C134</f>
        <v>ТМ-630/10</v>
      </c>
      <c r="G221" s="132" t="s">
        <v>1544</v>
      </c>
      <c r="H221" s="131" t="s">
        <v>5</v>
      </c>
      <c r="I221" s="133">
        <f>'Данные по ТП'!F134</f>
        <v>6796</v>
      </c>
    </row>
    <row r="222" spans="1:10" ht="19.5" thickBot="1" x14ac:dyDescent="0.25">
      <c r="A222" s="729"/>
      <c r="B222" s="848"/>
      <c r="C222" s="428">
        <v>9</v>
      </c>
      <c r="D222" s="201" t="s">
        <v>573</v>
      </c>
      <c r="E222" s="451"/>
      <c r="F222" s="212">
        <v>0</v>
      </c>
      <c r="G222" s="212">
        <v>0</v>
      </c>
      <c r="H222" s="212">
        <v>1</v>
      </c>
      <c r="I222" s="212">
        <v>1</v>
      </c>
    </row>
    <row r="223" spans="1:10" ht="19.5" thickBot="1" x14ac:dyDescent="0.25">
      <c r="A223" s="729"/>
      <c r="B223" s="848"/>
      <c r="C223" s="428">
        <v>10</v>
      </c>
      <c r="D223" s="201" t="s">
        <v>574</v>
      </c>
      <c r="E223" s="451"/>
      <c r="F223" s="212">
        <v>52</v>
      </c>
      <c r="G223" s="212">
        <v>73</v>
      </c>
      <c r="H223" s="212">
        <v>78</v>
      </c>
      <c r="I223" s="212">
        <v>11</v>
      </c>
    </row>
    <row r="224" spans="1:10" ht="19.5" thickBot="1" x14ac:dyDescent="0.25">
      <c r="A224" s="729"/>
      <c r="B224" s="848"/>
      <c r="C224" s="428">
        <v>11</v>
      </c>
      <c r="D224" s="201" t="s">
        <v>575</v>
      </c>
      <c r="E224" s="451"/>
      <c r="F224" s="212">
        <v>5</v>
      </c>
      <c r="G224" s="212">
        <v>7</v>
      </c>
      <c r="H224" s="212">
        <v>9</v>
      </c>
      <c r="I224" s="212">
        <v>3</v>
      </c>
    </row>
    <row r="225" spans="1:10" ht="19.5" thickBot="1" x14ac:dyDescent="0.25">
      <c r="A225" s="729"/>
      <c r="B225" s="848"/>
      <c r="C225" s="428">
        <v>12</v>
      </c>
      <c r="D225" s="201" t="s">
        <v>576</v>
      </c>
      <c r="E225" s="451"/>
      <c r="F225" s="212">
        <v>1</v>
      </c>
      <c r="G225" s="212">
        <v>0</v>
      </c>
      <c r="H225" s="212">
        <v>1</v>
      </c>
      <c r="I225" s="212">
        <v>1</v>
      </c>
    </row>
    <row r="226" spans="1:10" ht="19.5" thickBot="1" x14ac:dyDescent="0.25">
      <c r="A226" s="729"/>
      <c r="B226" s="848"/>
      <c r="C226" s="428">
        <v>14</v>
      </c>
      <c r="D226" s="201" t="s">
        <v>577</v>
      </c>
      <c r="E226" s="451"/>
      <c r="F226" s="212">
        <v>60</v>
      </c>
      <c r="G226" s="212">
        <v>36</v>
      </c>
      <c r="H226" s="212">
        <v>61</v>
      </c>
      <c r="I226" s="212">
        <v>25</v>
      </c>
    </row>
    <row r="227" spans="1:10" ht="19.5" thickBot="1" x14ac:dyDescent="0.25">
      <c r="A227" s="729"/>
      <c r="B227" s="848"/>
      <c r="C227" s="428">
        <v>16</v>
      </c>
      <c r="D227" s="201" t="s">
        <v>578</v>
      </c>
      <c r="E227" s="451"/>
      <c r="F227" s="212">
        <v>50</v>
      </c>
      <c r="G227" s="212">
        <v>28</v>
      </c>
      <c r="H227" s="212">
        <v>26</v>
      </c>
      <c r="I227" s="212">
        <v>16</v>
      </c>
    </row>
    <row r="228" spans="1:10" ht="19.5" thickBot="1" x14ac:dyDescent="0.25">
      <c r="A228" s="729"/>
      <c r="B228" s="848"/>
      <c r="C228" s="428"/>
      <c r="D228" s="201"/>
      <c r="E228" s="451"/>
      <c r="F228" s="387"/>
      <c r="G228" s="387"/>
      <c r="H228" s="387"/>
      <c r="I228" s="387"/>
    </row>
    <row r="229" spans="1:10" ht="19.5" thickBot="1" x14ac:dyDescent="0.25">
      <c r="A229" s="729"/>
      <c r="B229" s="848"/>
      <c r="C229" s="428"/>
      <c r="D229" s="201"/>
      <c r="E229" s="451"/>
      <c r="F229" s="387"/>
      <c r="G229" s="387"/>
      <c r="H229" s="387"/>
      <c r="I229" s="387"/>
    </row>
    <row r="230" spans="1:10" ht="18.75" thickBot="1" x14ac:dyDescent="0.25">
      <c r="A230" s="729"/>
      <c r="B230" s="848"/>
      <c r="C230" s="428"/>
      <c r="D230" s="3" t="s">
        <v>1505</v>
      </c>
      <c r="E230" s="420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 x14ac:dyDescent="0.25">
      <c r="A231" s="729"/>
      <c r="B231" s="848"/>
      <c r="C231" s="428"/>
      <c r="D231" s="3" t="s">
        <v>1507</v>
      </c>
      <c r="E231" s="420"/>
      <c r="F231" s="141">
        <f>(F230*1.73*380*0.9)/1000</f>
        <v>99.398880000000005</v>
      </c>
      <c r="G231" s="141">
        <f>(G230*1.73*380*0.9)/1000</f>
        <v>85.199040000000011</v>
      </c>
      <c r="H231" s="141">
        <f>(H230*1.73*380*0.9)/1000</f>
        <v>104.13216</v>
      </c>
      <c r="I231" s="142"/>
      <c r="J231" s="177"/>
    </row>
    <row r="232" spans="1:10" ht="18.75" thickBot="1" x14ac:dyDescent="0.25">
      <c r="A232" s="729"/>
      <c r="B232" s="848"/>
      <c r="C232" s="428"/>
      <c r="D232" s="3" t="s">
        <v>1509</v>
      </c>
      <c r="E232" s="421"/>
      <c r="F232" s="742">
        <f>(F231+G231+H231)</f>
        <v>288.73008000000004</v>
      </c>
      <c r="G232" s="743"/>
      <c r="H232" s="743"/>
      <c r="I232" s="744"/>
    </row>
    <row r="233" spans="1:10" ht="19.5" thickBot="1" x14ac:dyDescent="0.25">
      <c r="A233" s="730"/>
      <c r="B233" s="849"/>
      <c r="C233" s="465"/>
      <c r="D233" s="37" t="s">
        <v>88</v>
      </c>
      <c r="E233" s="434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10" ht="19.5" thickBot="1" x14ac:dyDescent="0.25">
      <c r="A234" s="800"/>
      <c r="B234" s="794"/>
      <c r="C234" s="794"/>
      <c r="D234" s="794"/>
      <c r="E234" s="794"/>
      <c r="F234" s="794"/>
      <c r="G234" s="794"/>
      <c r="H234" s="794"/>
      <c r="I234" s="794"/>
    </row>
    <row r="235" spans="1:10" ht="36.75" customHeight="1" thickBot="1" x14ac:dyDescent="0.25">
      <c r="A235" s="200" t="s">
        <v>1229</v>
      </c>
      <c r="B235" s="57"/>
      <c r="C235" s="414" t="s">
        <v>1630</v>
      </c>
      <c r="D235" s="191" t="s">
        <v>1543</v>
      </c>
      <c r="E235" s="417" t="s">
        <v>1629</v>
      </c>
      <c r="F235" s="175" t="str">
        <f>'Данные по ТП'!C135</f>
        <v>ТМ-630/10</v>
      </c>
      <c r="G235" s="132" t="s">
        <v>1544</v>
      </c>
      <c r="H235" s="131" t="s">
        <v>5</v>
      </c>
      <c r="I235" s="133">
        <f>'Данные по ТП'!F135</f>
        <v>65892</v>
      </c>
    </row>
    <row r="236" spans="1:10" ht="22.5" customHeight="1" thickBot="1" x14ac:dyDescent="0.25">
      <c r="A236" s="728" t="s">
        <v>1230</v>
      </c>
      <c r="B236" s="847" t="s">
        <v>642</v>
      </c>
      <c r="C236" s="428">
        <v>1</v>
      </c>
      <c r="D236" s="201" t="s">
        <v>579</v>
      </c>
      <c r="E236" s="451"/>
      <c r="F236" s="212">
        <v>31</v>
      </c>
      <c r="G236" s="212">
        <v>48</v>
      </c>
      <c r="H236" s="212">
        <v>22</v>
      </c>
      <c r="I236" s="212">
        <v>20</v>
      </c>
    </row>
    <row r="237" spans="1:10" ht="19.5" thickBot="1" x14ac:dyDescent="0.25">
      <c r="A237" s="729"/>
      <c r="B237" s="850"/>
      <c r="C237" s="428">
        <v>2</v>
      </c>
      <c r="D237" s="201" t="s">
        <v>580</v>
      </c>
      <c r="E237" s="451"/>
      <c r="F237" s="212">
        <v>25</v>
      </c>
      <c r="G237" s="212">
        <v>41</v>
      </c>
      <c r="H237" s="212">
        <v>18</v>
      </c>
      <c r="I237" s="212">
        <v>16</v>
      </c>
    </row>
    <row r="238" spans="1:10" ht="19.5" thickBot="1" x14ac:dyDescent="0.25">
      <c r="A238" s="729"/>
      <c r="B238" s="850"/>
      <c r="C238" s="428">
        <v>3</v>
      </c>
      <c r="D238" s="201" t="s">
        <v>581</v>
      </c>
      <c r="E238" s="451"/>
      <c r="F238" s="212">
        <v>0</v>
      </c>
      <c r="G238" s="212">
        <v>0</v>
      </c>
      <c r="H238" s="212">
        <v>1</v>
      </c>
      <c r="I238" s="212">
        <v>1</v>
      </c>
    </row>
    <row r="239" spans="1:10" ht="19.5" thickBot="1" x14ac:dyDescent="0.25">
      <c r="A239" s="729"/>
      <c r="B239" s="850"/>
      <c r="C239" s="428">
        <v>4</v>
      </c>
      <c r="D239" s="201" t="s">
        <v>582</v>
      </c>
      <c r="E239" s="451"/>
      <c r="F239" s="212">
        <v>0</v>
      </c>
      <c r="G239" s="212">
        <v>0</v>
      </c>
      <c r="H239" s="212">
        <v>1</v>
      </c>
      <c r="I239" s="212">
        <v>1</v>
      </c>
    </row>
    <row r="240" spans="1:10" ht="19.5" thickBot="1" x14ac:dyDescent="0.25">
      <c r="A240" s="729"/>
      <c r="B240" s="850"/>
      <c r="C240" s="428">
        <v>5</v>
      </c>
      <c r="D240" s="201" t="s">
        <v>583</v>
      </c>
      <c r="E240" s="451"/>
      <c r="F240" s="212">
        <v>6</v>
      </c>
      <c r="G240" s="212">
        <v>6</v>
      </c>
      <c r="H240" s="212">
        <v>4</v>
      </c>
      <c r="I240" s="212">
        <v>2</v>
      </c>
    </row>
    <row r="241" spans="1:10" ht="19.5" thickBot="1" x14ac:dyDescent="0.25">
      <c r="A241" s="729"/>
      <c r="B241" s="850"/>
      <c r="C241" s="428">
        <v>6</v>
      </c>
      <c r="D241" s="201" t="s">
        <v>584</v>
      </c>
      <c r="E241" s="451"/>
      <c r="F241" s="212">
        <v>72</v>
      </c>
      <c r="G241" s="212">
        <v>33</v>
      </c>
      <c r="H241" s="212">
        <v>50</v>
      </c>
      <c r="I241" s="212">
        <v>19</v>
      </c>
    </row>
    <row r="242" spans="1:10" ht="19.5" thickBot="1" x14ac:dyDescent="0.25">
      <c r="A242" s="729"/>
      <c r="B242" s="850"/>
      <c r="C242" s="428">
        <v>8</v>
      </c>
      <c r="D242" s="201" t="s">
        <v>585</v>
      </c>
      <c r="E242" s="451"/>
      <c r="F242" s="212">
        <v>0</v>
      </c>
      <c r="G242" s="212">
        <v>0</v>
      </c>
      <c r="H242" s="212">
        <v>0</v>
      </c>
      <c r="I242" s="212">
        <v>0</v>
      </c>
    </row>
    <row r="243" spans="1:10" ht="19.5" thickBot="1" x14ac:dyDescent="0.25">
      <c r="A243" s="729"/>
      <c r="B243" s="850"/>
      <c r="C243" s="428"/>
      <c r="D243" s="201"/>
      <c r="E243" s="451"/>
      <c r="F243" s="387"/>
      <c r="G243" s="387"/>
      <c r="H243" s="387"/>
      <c r="I243" s="387"/>
    </row>
    <row r="244" spans="1:10" ht="19.5" thickBot="1" x14ac:dyDescent="0.25">
      <c r="A244" s="729"/>
      <c r="B244" s="850"/>
      <c r="C244" s="428"/>
      <c r="D244" s="201"/>
      <c r="E244" s="451"/>
      <c r="F244" s="387"/>
      <c r="G244" s="387"/>
      <c r="H244" s="387"/>
      <c r="I244" s="387"/>
    </row>
    <row r="245" spans="1:10" ht="19.5" thickBot="1" x14ac:dyDescent="0.25">
      <c r="A245" s="729"/>
      <c r="B245" s="850"/>
      <c r="C245" s="428"/>
      <c r="D245" s="3" t="s">
        <v>1506</v>
      </c>
      <c r="E245" s="420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 x14ac:dyDescent="0.25">
      <c r="A246" s="729"/>
      <c r="B246" s="850"/>
      <c r="C246" s="428"/>
      <c r="D246" s="3" t="s">
        <v>1507</v>
      </c>
      <c r="E246" s="420"/>
      <c r="F246" s="141">
        <f>(F245*1.73*380*0.9)/1000</f>
        <v>79.282439999999994</v>
      </c>
      <c r="G246" s="141">
        <f>(G245*1.73*380*0.9)/1000</f>
        <v>75.732479999999995</v>
      </c>
      <c r="H246" s="141">
        <f>(H245*1.73*380*0.9)/1000</f>
        <v>56.799359999999993</v>
      </c>
      <c r="I246" s="142"/>
      <c r="J246" s="177"/>
    </row>
    <row r="247" spans="1:10" ht="18.75" thickBot="1" x14ac:dyDescent="0.25">
      <c r="A247" s="729"/>
      <c r="B247" s="850"/>
      <c r="C247" s="428"/>
      <c r="D247" s="3" t="s">
        <v>1508</v>
      </c>
      <c r="E247" s="421"/>
      <c r="F247" s="742">
        <f>(F246+G246+H246)</f>
        <v>211.81428</v>
      </c>
      <c r="G247" s="743"/>
      <c r="H247" s="743"/>
      <c r="I247" s="744"/>
    </row>
    <row r="248" spans="1:10" ht="19.5" thickBot="1" x14ac:dyDescent="0.25">
      <c r="A248" s="729"/>
      <c r="B248" s="850"/>
      <c r="C248" s="431"/>
      <c r="D248" s="765"/>
      <c r="E248" s="766"/>
      <c r="F248" s="766"/>
      <c r="G248" s="766"/>
      <c r="H248" s="766"/>
      <c r="I248" s="779"/>
    </row>
    <row r="249" spans="1:10" ht="48.75" customHeight="1" thickBot="1" x14ac:dyDescent="0.25">
      <c r="A249" s="729"/>
      <c r="B249" s="850"/>
      <c r="C249" s="414" t="s">
        <v>1630</v>
      </c>
      <c r="D249" s="191" t="s">
        <v>1519</v>
      </c>
      <c r="E249" s="417" t="s">
        <v>1629</v>
      </c>
      <c r="F249" s="175" t="str">
        <f>'Данные по ТП'!C135</f>
        <v>ТМ-630/10</v>
      </c>
      <c r="G249" s="132" t="s">
        <v>1544</v>
      </c>
      <c r="H249" s="131" t="s">
        <v>5</v>
      </c>
      <c r="I249" s="133">
        <f>'Данные по ТП'!F136</f>
        <v>58582</v>
      </c>
    </row>
    <row r="250" spans="1:10" ht="19.5" thickBot="1" x14ac:dyDescent="0.25">
      <c r="A250" s="729"/>
      <c r="B250" s="850"/>
      <c r="C250" s="428">
        <v>9</v>
      </c>
      <c r="D250" s="201" t="s">
        <v>586</v>
      </c>
      <c r="E250" s="451"/>
      <c r="F250" s="212">
        <v>0</v>
      </c>
      <c r="G250" s="212">
        <v>1</v>
      </c>
      <c r="H250" s="212">
        <v>1</v>
      </c>
      <c r="I250" s="212">
        <v>1</v>
      </c>
    </row>
    <row r="251" spans="1:10" ht="19.5" thickBot="1" x14ac:dyDescent="0.25">
      <c r="A251" s="729"/>
      <c r="B251" s="850"/>
      <c r="C251" s="428">
        <v>10</v>
      </c>
      <c r="D251" s="201" t="s">
        <v>587</v>
      </c>
      <c r="E251" s="451"/>
      <c r="F251" s="212">
        <v>54</v>
      </c>
      <c r="G251" s="212">
        <v>37</v>
      </c>
      <c r="H251" s="212">
        <v>45</v>
      </c>
      <c r="I251" s="212">
        <v>11</v>
      </c>
    </row>
    <row r="252" spans="1:10" ht="19.5" thickBot="1" x14ac:dyDescent="0.25">
      <c r="A252" s="729"/>
      <c r="B252" s="850"/>
      <c r="C252" s="428">
        <v>11</v>
      </c>
      <c r="D252" s="201" t="s">
        <v>588</v>
      </c>
      <c r="E252" s="451"/>
      <c r="F252" s="212">
        <v>0</v>
      </c>
      <c r="G252" s="212">
        <v>0</v>
      </c>
      <c r="H252" s="212">
        <v>0</v>
      </c>
      <c r="I252" s="212">
        <v>0</v>
      </c>
    </row>
    <row r="253" spans="1:10" ht="19.5" thickBot="1" x14ac:dyDescent="0.25">
      <c r="A253" s="729"/>
      <c r="B253" s="850"/>
      <c r="C253" s="428">
        <v>13</v>
      </c>
      <c r="D253" s="201" t="s">
        <v>589</v>
      </c>
      <c r="E253" s="451"/>
      <c r="F253" s="212">
        <v>0</v>
      </c>
      <c r="G253" s="212">
        <v>0</v>
      </c>
      <c r="H253" s="212">
        <v>0</v>
      </c>
      <c r="I253" s="212">
        <v>0</v>
      </c>
    </row>
    <row r="254" spans="1:10" ht="19.5" thickBot="1" x14ac:dyDescent="0.25">
      <c r="A254" s="729"/>
      <c r="B254" s="850"/>
      <c r="C254" s="428">
        <v>14</v>
      </c>
      <c r="D254" s="201" t="s">
        <v>590</v>
      </c>
      <c r="E254" s="451"/>
      <c r="F254" s="212">
        <v>53</v>
      </c>
      <c r="G254" s="212">
        <v>35</v>
      </c>
      <c r="H254" s="212">
        <v>53</v>
      </c>
      <c r="I254" s="212">
        <v>11</v>
      </c>
    </row>
    <row r="255" spans="1:10" ht="19.5" thickBot="1" x14ac:dyDescent="0.25">
      <c r="A255" s="729"/>
      <c r="B255" s="850"/>
      <c r="C255" s="428">
        <v>15</v>
      </c>
      <c r="D255" s="201" t="s">
        <v>591</v>
      </c>
      <c r="E255" s="451"/>
      <c r="F255" s="212">
        <v>38</v>
      </c>
      <c r="G255" s="212">
        <v>3</v>
      </c>
      <c r="H255" s="212">
        <v>1</v>
      </c>
      <c r="I255" s="212">
        <v>27</v>
      </c>
    </row>
    <row r="256" spans="1:10" ht="19.5" thickBot="1" x14ac:dyDescent="0.25">
      <c r="A256" s="729"/>
      <c r="B256" s="850"/>
      <c r="C256" s="428">
        <v>16</v>
      </c>
      <c r="D256" s="201" t="s">
        <v>592</v>
      </c>
      <c r="E256" s="451"/>
      <c r="F256" s="212">
        <v>0</v>
      </c>
      <c r="G256" s="212">
        <v>0</v>
      </c>
      <c r="H256" s="212">
        <v>0</v>
      </c>
      <c r="I256" s="212">
        <v>0</v>
      </c>
    </row>
    <row r="257" spans="1:10" ht="19.5" thickBot="1" x14ac:dyDescent="0.25">
      <c r="A257" s="729"/>
      <c r="B257" s="850"/>
      <c r="C257" s="428"/>
      <c r="D257" s="201"/>
      <c r="E257" s="451"/>
      <c r="F257" s="387"/>
      <c r="G257" s="387"/>
      <c r="H257" s="387"/>
      <c r="I257" s="387"/>
    </row>
    <row r="258" spans="1:10" ht="19.5" thickBot="1" x14ac:dyDescent="0.25">
      <c r="A258" s="729"/>
      <c r="B258" s="850"/>
      <c r="C258" s="428"/>
      <c r="D258" s="201"/>
      <c r="E258" s="451"/>
      <c r="F258" s="387"/>
      <c r="G258" s="387"/>
      <c r="H258" s="387"/>
      <c r="I258" s="387"/>
    </row>
    <row r="259" spans="1:10" ht="19.5" thickBot="1" x14ac:dyDescent="0.25">
      <c r="A259" s="729"/>
      <c r="B259" s="850"/>
      <c r="C259" s="428"/>
      <c r="D259" s="3" t="s">
        <v>1505</v>
      </c>
      <c r="E259" s="420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 x14ac:dyDescent="0.25">
      <c r="A260" s="729"/>
      <c r="B260" s="850"/>
      <c r="C260" s="428"/>
      <c r="D260" s="3" t="s">
        <v>1507</v>
      </c>
      <c r="E260" s="420"/>
      <c r="F260" s="141">
        <f>(F259*1.73*380*0.9)/1000</f>
        <v>85.790700000000001</v>
      </c>
      <c r="G260" s="141">
        <f>(G259*1.73*380*0.9)/1000</f>
        <v>44.966159999999995</v>
      </c>
      <c r="H260" s="141">
        <f>(H259*1.73*380*0.9)/1000</f>
        <v>59.165999999999997</v>
      </c>
      <c r="I260" s="142"/>
      <c r="J260" s="177"/>
    </row>
    <row r="261" spans="1:10" ht="18.75" thickBot="1" x14ac:dyDescent="0.25">
      <c r="A261" s="729"/>
      <c r="B261" s="850"/>
      <c r="C261" s="428"/>
      <c r="D261" s="3" t="s">
        <v>1509</v>
      </c>
      <c r="E261" s="421"/>
      <c r="F261" s="742">
        <f>(F260+G260+H260)</f>
        <v>189.92285999999999</v>
      </c>
      <c r="G261" s="743"/>
      <c r="H261" s="743"/>
      <c r="I261" s="744"/>
    </row>
    <row r="262" spans="1:10" ht="19.5" thickBot="1" x14ac:dyDescent="0.25">
      <c r="A262" s="730"/>
      <c r="B262" s="851"/>
      <c r="C262" s="465"/>
      <c r="D262" s="37" t="s">
        <v>88</v>
      </c>
      <c r="E262" s="434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10" ht="36" customHeight="1" thickBot="1" x14ac:dyDescent="0.25">
      <c r="A263" s="800"/>
      <c r="B263" s="800"/>
      <c r="C263" s="800"/>
      <c r="D263" s="800"/>
      <c r="E263" s="800"/>
      <c r="F263" s="800"/>
      <c r="G263" s="800"/>
      <c r="H263" s="800"/>
      <c r="I263" s="800"/>
    </row>
    <row r="264" spans="1:10" ht="42" customHeight="1" thickBot="1" x14ac:dyDescent="0.25">
      <c r="A264" s="200" t="s">
        <v>1229</v>
      </c>
      <c r="B264" s="57"/>
      <c r="C264" s="414" t="s">
        <v>1630</v>
      </c>
      <c r="D264" s="191" t="s">
        <v>1543</v>
      </c>
      <c r="E264" s="417" t="s">
        <v>1629</v>
      </c>
      <c r="F264" s="175" t="str">
        <f>'Данные по ТП'!C137</f>
        <v>ТМ-630/10</v>
      </c>
      <c r="G264" s="132" t="s">
        <v>1544</v>
      </c>
      <c r="H264" s="131" t="s">
        <v>5</v>
      </c>
      <c r="I264" s="133">
        <f>'Данные по ТП'!F137</f>
        <v>56203</v>
      </c>
    </row>
    <row r="265" spans="1:10" ht="19.5" thickBot="1" x14ac:dyDescent="0.25">
      <c r="A265" s="728" t="s">
        <v>1230</v>
      </c>
      <c r="B265" s="847" t="s">
        <v>643</v>
      </c>
      <c r="C265" s="428">
        <v>1</v>
      </c>
      <c r="D265" s="201" t="s">
        <v>1154</v>
      </c>
      <c r="E265" s="451"/>
      <c r="F265" s="212"/>
      <c r="G265" s="212"/>
      <c r="H265" s="212"/>
      <c r="I265" s="212"/>
    </row>
    <row r="266" spans="1:10" ht="19.5" thickBot="1" x14ac:dyDescent="0.25">
      <c r="A266" s="729"/>
      <c r="B266" s="850"/>
      <c r="C266" s="428">
        <v>2</v>
      </c>
      <c r="D266" s="201" t="s">
        <v>593</v>
      </c>
      <c r="E266" s="451"/>
      <c r="F266" s="212">
        <v>38</v>
      </c>
      <c r="G266" s="212">
        <v>57</v>
      </c>
      <c r="H266" s="212">
        <v>90</v>
      </c>
      <c r="I266" s="212">
        <v>19</v>
      </c>
    </row>
    <row r="267" spans="1:10" ht="19.5" thickBot="1" x14ac:dyDescent="0.25">
      <c r="A267" s="729"/>
      <c r="B267" s="850"/>
      <c r="C267" s="428">
        <v>3</v>
      </c>
      <c r="D267" s="201" t="s">
        <v>594</v>
      </c>
      <c r="E267" s="451"/>
      <c r="F267" s="212">
        <v>44</v>
      </c>
      <c r="G267" s="212">
        <v>28</v>
      </c>
      <c r="H267" s="212">
        <v>9</v>
      </c>
      <c r="I267" s="212">
        <v>12</v>
      </c>
    </row>
    <row r="268" spans="1:10" ht="19.5" thickBot="1" x14ac:dyDescent="0.25">
      <c r="A268" s="729"/>
      <c r="B268" s="850"/>
      <c r="C268" s="428">
        <v>4</v>
      </c>
      <c r="D268" s="201" t="s">
        <v>595</v>
      </c>
      <c r="E268" s="451"/>
      <c r="F268" s="212">
        <v>17</v>
      </c>
      <c r="G268" s="212">
        <v>28</v>
      </c>
      <c r="H268" s="212">
        <v>29</v>
      </c>
      <c r="I268" s="212">
        <v>9</v>
      </c>
    </row>
    <row r="269" spans="1:10" ht="19.5" thickBot="1" x14ac:dyDescent="0.25">
      <c r="A269" s="729"/>
      <c r="B269" s="850"/>
      <c r="C269" s="428">
        <v>5</v>
      </c>
      <c r="D269" s="201" t="s">
        <v>596</v>
      </c>
      <c r="E269" s="451"/>
      <c r="F269" s="212">
        <v>1</v>
      </c>
      <c r="G269" s="212">
        <v>1</v>
      </c>
      <c r="H269" s="212">
        <v>2</v>
      </c>
      <c r="I269" s="212">
        <v>1</v>
      </c>
    </row>
    <row r="270" spans="1:10" ht="19.5" thickBot="1" x14ac:dyDescent="0.25">
      <c r="A270" s="729"/>
      <c r="B270" s="850"/>
      <c r="C270" s="428">
        <v>6</v>
      </c>
      <c r="D270" s="201" t="s">
        <v>597</v>
      </c>
      <c r="E270" s="451"/>
      <c r="F270" s="212">
        <v>43</v>
      </c>
      <c r="G270" s="212">
        <v>41</v>
      </c>
      <c r="H270" s="212">
        <v>46</v>
      </c>
      <c r="I270" s="212">
        <v>13</v>
      </c>
    </row>
    <row r="271" spans="1:10" ht="19.5" thickBot="1" x14ac:dyDescent="0.25">
      <c r="A271" s="729"/>
      <c r="B271" s="850"/>
      <c r="C271" s="428">
        <v>7</v>
      </c>
      <c r="D271" s="201" t="s">
        <v>598</v>
      </c>
      <c r="E271" s="451"/>
      <c r="F271" s="212">
        <v>68</v>
      </c>
      <c r="G271" s="212">
        <v>42</v>
      </c>
      <c r="H271" s="212">
        <v>46</v>
      </c>
      <c r="I271" s="212">
        <v>13</v>
      </c>
    </row>
    <row r="272" spans="1:10" ht="19.5" thickBot="1" x14ac:dyDescent="0.25">
      <c r="A272" s="729"/>
      <c r="B272" s="850"/>
      <c r="C272" s="428">
        <v>8</v>
      </c>
      <c r="D272" s="201" t="s">
        <v>599</v>
      </c>
      <c r="E272" s="451"/>
      <c r="F272" s="212">
        <v>74</v>
      </c>
      <c r="G272" s="212">
        <v>57</v>
      </c>
      <c r="H272" s="212">
        <v>55</v>
      </c>
      <c r="I272" s="212">
        <v>11</v>
      </c>
    </row>
    <row r="273" spans="1:10" ht="19.5" thickBot="1" x14ac:dyDescent="0.25">
      <c r="A273" s="729"/>
      <c r="B273" s="850"/>
      <c r="C273" s="428"/>
      <c r="D273" s="201"/>
      <c r="E273" s="451"/>
      <c r="F273" s="387"/>
      <c r="G273" s="387"/>
      <c r="H273" s="387"/>
      <c r="I273" s="387"/>
    </row>
    <row r="274" spans="1:10" ht="19.5" thickBot="1" x14ac:dyDescent="0.25">
      <c r="A274" s="729"/>
      <c r="B274" s="850"/>
      <c r="C274" s="428"/>
      <c r="D274" s="201"/>
      <c r="E274" s="451"/>
      <c r="F274" s="387"/>
      <c r="G274" s="387"/>
      <c r="H274" s="387"/>
      <c r="I274" s="387"/>
    </row>
    <row r="275" spans="1:10" ht="19.5" thickBot="1" x14ac:dyDescent="0.25">
      <c r="A275" s="729"/>
      <c r="B275" s="850"/>
      <c r="C275" s="428"/>
      <c r="D275" s="3" t="s">
        <v>1506</v>
      </c>
      <c r="E275" s="420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 x14ac:dyDescent="0.25">
      <c r="A276" s="729"/>
      <c r="B276" s="850"/>
      <c r="C276" s="428"/>
      <c r="D276" s="3" t="s">
        <v>1507</v>
      </c>
      <c r="E276" s="420"/>
      <c r="F276" s="141">
        <f>(F275*1.73*380*0.9)/1000</f>
        <v>168.62309999999999</v>
      </c>
      <c r="G276" s="141">
        <f>(G275*1.73*380*0.9)/1000</f>
        <v>150.28164000000001</v>
      </c>
      <c r="H276" s="141">
        <f>(H275*1.73*380*0.9)/1000</f>
        <v>163.88982000000001</v>
      </c>
      <c r="I276" s="142"/>
      <c r="J276" s="177"/>
    </row>
    <row r="277" spans="1:10" ht="18.75" thickBot="1" x14ac:dyDescent="0.25">
      <c r="A277" s="729"/>
      <c r="B277" s="850"/>
      <c r="C277" s="428"/>
      <c r="D277" s="3" t="s">
        <v>1508</v>
      </c>
      <c r="E277" s="421"/>
      <c r="F277" s="742">
        <f>(F276+G276+H276)</f>
        <v>482.79456000000005</v>
      </c>
      <c r="G277" s="743"/>
      <c r="H277" s="743"/>
      <c r="I277" s="744"/>
    </row>
    <row r="278" spans="1:10" ht="19.5" thickBot="1" x14ac:dyDescent="0.25">
      <c r="A278" s="729"/>
      <c r="B278" s="850"/>
      <c r="C278" s="431"/>
      <c r="D278" s="765"/>
      <c r="E278" s="766"/>
      <c r="F278" s="766"/>
      <c r="G278" s="766"/>
      <c r="H278" s="766"/>
      <c r="I278" s="779"/>
    </row>
    <row r="279" spans="1:10" ht="39" customHeight="1" thickBot="1" x14ac:dyDescent="0.25">
      <c r="A279" s="729"/>
      <c r="B279" s="850"/>
      <c r="C279" s="414" t="s">
        <v>1630</v>
      </c>
      <c r="D279" s="191" t="s">
        <v>1519</v>
      </c>
      <c r="E279" s="417" t="s">
        <v>1629</v>
      </c>
      <c r="F279" s="175" t="str">
        <f>'Данные по ТП'!C138</f>
        <v>ТМ-630/10</v>
      </c>
      <c r="G279" s="132" t="s">
        <v>1544</v>
      </c>
      <c r="H279" s="131" t="s">
        <v>5</v>
      </c>
      <c r="I279" s="133">
        <f>'Данные по ТП'!F138</f>
        <v>18711</v>
      </c>
    </row>
    <row r="280" spans="1:10" ht="19.5" thickBot="1" x14ac:dyDescent="0.25">
      <c r="A280" s="729"/>
      <c r="B280" s="850"/>
      <c r="C280" s="428">
        <v>10</v>
      </c>
      <c r="D280" s="201" t="s">
        <v>600</v>
      </c>
      <c r="E280" s="451"/>
      <c r="F280" s="212">
        <v>4</v>
      </c>
      <c r="G280" s="212">
        <v>0</v>
      </c>
      <c r="H280" s="212">
        <v>0</v>
      </c>
      <c r="I280" s="212">
        <v>4</v>
      </c>
    </row>
    <row r="281" spans="1:10" ht="19.5" thickBot="1" x14ac:dyDescent="0.25">
      <c r="A281" s="729"/>
      <c r="B281" s="850"/>
      <c r="C281" s="428">
        <v>12</v>
      </c>
      <c r="D281" s="201" t="s">
        <v>601</v>
      </c>
      <c r="E281" s="451"/>
      <c r="F281" s="212">
        <v>0</v>
      </c>
      <c r="G281" s="212">
        <v>0</v>
      </c>
      <c r="H281" s="212">
        <v>0</v>
      </c>
      <c r="I281" s="212">
        <v>0</v>
      </c>
    </row>
    <row r="282" spans="1:10" ht="19.5" thickBot="1" x14ac:dyDescent="0.25">
      <c r="A282" s="729"/>
      <c r="B282" s="850"/>
      <c r="C282" s="428">
        <v>14</v>
      </c>
      <c r="D282" s="201" t="s">
        <v>602</v>
      </c>
      <c r="E282" s="451"/>
      <c r="F282" s="212">
        <v>0</v>
      </c>
      <c r="G282" s="212">
        <v>0</v>
      </c>
      <c r="H282" s="212">
        <v>0</v>
      </c>
      <c r="I282" s="212">
        <v>0</v>
      </c>
    </row>
    <row r="283" spans="1:10" ht="19.5" thickBot="1" x14ac:dyDescent="0.25">
      <c r="A283" s="729"/>
      <c r="B283" s="850"/>
      <c r="C283" s="428">
        <v>15</v>
      </c>
      <c r="D283" s="201" t="s">
        <v>603</v>
      </c>
      <c r="E283" s="451"/>
      <c r="F283" s="212">
        <v>0</v>
      </c>
      <c r="G283" s="212">
        <v>0</v>
      </c>
      <c r="H283" s="212">
        <v>0</v>
      </c>
      <c r="I283" s="212">
        <v>0</v>
      </c>
    </row>
    <row r="284" spans="1:10" ht="19.5" thickBot="1" x14ac:dyDescent="0.25">
      <c r="A284" s="729"/>
      <c r="B284" s="850"/>
      <c r="C284" s="428"/>
      <c r="D284" s="201"/>
      <c r="E284" s="451"/>
      <c r="F284" s="387"/>
      <c r="G284" s="387"/>
      <c r="H284" s="387"/>
      <c r="I284" s="387"/>
    </row>
    <row r="285" spans="1:10" ht="19.5" thickBot="1" x14ac:dyDescent="0.25">
      <c r="A285" s="729"/>
      <c r="B285" s="850"/>
      <c r="C285" s="428"/>
      <c r="D285" s="201"/>
      <c r="E285" s="451"/>
      <c r="F285" s="387"/>
      <c r="G285" s="387"/>
      <c r="H285" s="387"/>
      <c r="I285" s="387"/>
    </row>
    <row r="286" spans="1:10" ht="19.5" thickBot="1" x14ac:dyDescent="0.25">
      <c r="A286" s="729"/>
      <c r="B286" s="850"/>
      <c r="C286" s="428"/>
      <c r="D286" s="3" t="s">
        <v>1505</v>
      </c>
      <c r="E286" s="420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 x14ac:dyDescent="0.25">
      <c r="A287" s="729"/>
      <c r="B287" s="850"/>
      <c r="C287" s="428"/>
      <c r="D287" s="3" t="s">
        <v>1507</v>
      </c>
      <c r="E287" s="420"/>
      <c r="F287" s="141">
        <f>(F286*1.73*380*0.9)/1000</f>
        <v>2.3666399999999999</v>
      </c>
      <c r="G287" s="141">
        <f>(G286*1.73*380*0.9)/1000</f>
        <v>0</v>
      </c>
      <c r="H287" s="141">
        <f>(H286*1.73*380*0.9)/1000</f>
        <v>0</v>
      </c>
      <c r="I287" s="142"/>
      <c r="J287" s="177"/>
    </row>
    <row r="288" spans="1:10" ht="18.75" thickBot="1" x14ac:dyDescent="0.25">
      <c r="A288" s="729"/>
      <c r="B288" s="850"/>
      <c r="C288" s="428"/>
      <c r="D288" s="3" t="s">
        <v>1509</v>
      </c>
      <c r="E288" s="421"/>
      <c r="F288" s="742">
        <f>(F287+G287+H287)</f>
        <v>2.3666399999999999</v>
      </c>
      <c r="G288" s="743"/>
      <c r="H288" s="743"/>
      <c r="I288" s="744"/>
    </row>
    <row r="289" spans="1:10" ht="19.5" thickBot="1" x14ac:dyDescent="0.25">
      <c r="A289" s="730"/>
      <c r="B289" s="851"/>
      <c r="C289" s="465"/>
      <c r="D289" s="37" t="s">
        <v>88</v>
      </c>
      <c r="E289" s="434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10" ht="30" customHeight="1" thickBot="1" x14ac:dyDescent="0.25">
      <c r="A290" s="800"/>
      <c r="B290" s="800"/>
      <c r="C290" s="800"/>
      <c r="D290" s="800"/>
      <c r="E290" s="800"/>
      <c r="F290" s="800"/>
      <c r="G290" s="800"/>
      <c r="H290" s="800"/>
      <c r="I290" s="800"/>
    </row>
    <row r="291" spans="1:10" ht="38.25" customHeight="1" thickBot="1" x14ac:dyDescent="0.25">
      <c r="A291" s="200" t="s">
        <v>1233</v>
      </c>
      <c r="B291" s="57"/>
      <c r="C291" s="414" t="s">
        <v>1630</v>
      </c>
      <c r="D291" s="191" t="s">
        <v>1543</v>
      </c>
      <c r="E291" s="417" t="s">
        <v>1629</v>
      </c>
      <c r="F291" s="175" t="str">
        <f>'Данные по ТП'!C139</f>
        <v>ТМ-250/10</v>
      </c>
      <c r="G291" s="132" t="s">
        <v>1544</v>
      </c>
      <c r="H291" s="131" t="s">
        <v>5</v>
      </c>
      <c r="I291" s="133">
        <f>'Данные по ТП'!F139</f>
        <v>756766</v>
      </c>
    </row>
    <row r="292" spans="1:10" ht="19.5" thickBot="1" x14ac:dyDescent="0.25">
      <c r="A292" s="728" t="s">
        <v>1232</v>
      </c>
      <c r="B292" s="847" t="s">
        <v>645</v>
      </c>
      <c r="C292" s="428">
        <v>1</v>
      </c>
      <c r="D292" s="201" t="s">
        <v>1113</v>
      </c>
      <c r="E292" s="451"/>
      <c r="F292" s="212">
        <v>49</v>
      </c>
      <c r="G292" s="212">
        <v>42</v>
      </c>
      <c r="H292" s="212">
        <v>41</v>
      </c>
      <c r="I292" s="212">
        <v>8</v>
      </c>
    </row>
    <row r="293" spans="1:10" ht="19.5" thickBot="1" x14ac:dyDescent="0.25">
      <c r="A293" s="729"/>
      <c r="B293" s="852"/>
      <c r="C293" s="429">
        <v>2</v>
      </c>
      <c r="D293" s="201" t="s">
        <v>1114</v>
      </c>
      <c r="E293" s="451"/>
      <c r="F293" s="212">
        <v>0</v>
      </c>
      <c r="G293" s="212">
        <v>0</v>
      </c>
      <c r="H293" s="212">
        <v>0</v>
      </c>
      <c r="I293" s="212">
        <v>0</v>
      </c>
      <c r="J293" s="260"/>
    </row>
    <row r="294" spans="1:10" ht="19.5" thickBot="1" x14ac:dyDescent="0.25">
      <c r="A294" s="729"/>
      <c r="B294" s="852"/>
      <c r="C294" s="429">
        <v>4</v>
      </c>
      <c r="D294" s="201" t="s">
        <v>1112</v>
      </c>
      <c r="E294" s="451"/>
      <c r="F294" s="212">
        <v>0</v>
      </c>
      <c r="G294" s="212">
        <v>0</v>
      </c>
      <c r="H294" s="212">
        <v>0</v>
      </c>
      <c r="I294" s="212">
        <v>0</v>
      </c>
      <c r="J294" s="260"/>
    </row>
    <row r="295" spans="1:10" ht="19.5" thickBot="1" x14ac:dyDescent="0.25">
      <c r="A295" s="729"/>
      <c r="B295" s="852"/>
      <c r="C295" s="429"/>
      <c r="D295" s="201"/>
      <c r="E295" s="451"/>
      <c r="F295" s="212"/>
      <c r="G295" s="212"/>
      <c r="H295" s="212"/>
      <c r="I295" s="212"/>
    </row>
    <row r="296" spans="1:10" ht="19.5" thickBot="1" x14ac:dyDescent="0.25">
      <c r="A296" s="729"/>
      <c r="B296" s="852"/>
      <c r="C296" s="429"/>
      <c r="D296" s="182" t="s">
        <v>1111</v>
      </c>
      <c r="E296" s="418"/>
      <c r="F296" s="212"/>
      <c r="G296" s="212"/>
      <c r="H296" s="212"/>
      <c r="I296" s="212"/>
    </row>
    <row r="297" spans="1:10" ht="19.5" thickBot="1" x14ac:dyDescent="0.25">
      <c r="A297" s="729"/>
      <c r="B297" s="852"/>
      <c r="C297" s="429"/>
      <c r="D297" s="182"/>
      <c r="E297" s="418"/>
      <c r="F297" s="387"/>
      <c r="G297" s="387"/>
      <c r="H297" s="387"/>
      <c r="I297" s="387"/>
    </row>
    <row r="298" spans="1:10" ht="19.5" thickBot="1" x14ac:dyDescent="0.25">
      <c r="A298" s="729"/>
      <c r="B298" s="852"/>
      <c r="C298" s="429"/>
      <c r="D298" s="182"/>
      <c r="E298" s="418"/>
      <c r="F298" s="387"/>
      <c r="G298" s="387"/>
      <c r="H298" s="387"/>
      <c r="I298" s="387"/>
    </row>
    <row r="299" spans="1:10" ht="19.5" thickBot="1" x14ac:dyDescent="0.25">
      <c r="A299" s="729"/>
      <c r="B299" s="852"/>
      <c r="C299" s="429"/>
      <c r="D299" s="263" t="s">
        <v>1506</v>
      </c>
      <c r="E299" s="476"/>
      <c r="F299" s="264">
        <f>SUM(F292:F296)</f>
        <v>49</v>
      </c>
      <c r="G299" s="264">
        <f>SUM(G292:G296)</f>
        <v>42</v>
      </c>
      <c r="H299" s="264">
        <f>SUM(H292:H296)</f>
        <v>41</v>
      </c>
      <c r="I299" s="264">
        <f>SUM(I292:I296)</f>
        <v>8</v>
      </c>
    </row>
    <row r="300" spans="1:10" ht="19.5" thickBot="1" x14ac:dyDescent="0.25">
      <c r="A300" s="729"/>
      <c r="B300" s="852"/>
      <c r="C300" s="429"/>
      <c r="D300" s="3" t="s">
        <v>1507</v>
      </c>
      <c r="E300" s="420"/>
      <c r="F300" s="141">
        <f>(F299*1.73*380*0.9)/1000</f>
        <v>28.991340000000001</v>
      </c>
      <c r="G300" s="141">
        <f>(G299*1.73*380*0.9)/1000</f>
        <v>24.849720000000001</v>
      </c>
      <c r="H300" s="141">
        <f>(H299*1.73*380*0.9)/1000</f>
        <v>24.258059999999997</v>
      </c>
      <c r="I300" s="142"/>
      <c r="J300" s="177"/>
    </row>
    <row r="301" spans="1:10" ht="18.75" thickBot="1" x14ac:dyDescent="0.25">
      <c r="A301" s="729"/>
      <c r="B301" s="852"/>
      <c r="C301" s="429"/>
      <c r="D301" s="3" t="s">
        <v>1508</v>
      </c>
      <c r="E301" s="421"/>
      <c r="F301" s="742">
        <f>(F300+G300+H300)</f>
        <v>78.099119999999999</v>
      </c>
      <c r="G301" s="743"/>
      <c r="H301" s="743"/>
      <c r="I301" s="744"/>
    </row>
    <row r="302" spans="1:10" ht="19.5" thickBot="1" x14ac:dyDescent="0.25">
      <c r="A302" s="729"/>
      <c r="B302" s="852"/>
      <c r="C302" s="430"/>
      <c r="D302" s="765"/>
      <c r="E302" s="766"/>
      <c r="F302" s="766"/>
      <c r="G302" s="766"/>
      <c r="H302" s="766"/>
      <c r="I302" s="779"/>
    </row>
    <row r="303" spans="1:10" ht="46.5" customHeight="1" thickBot="1" x14ac:dyDescent="0.25">
      <c r="A303" s="729"/>
      <c r="B303" s="852"/>
      <c r="C303" s="414" t="s">
        <v>1630</v>
      </c>
      <c r="D303" s="191" t="s">
        <v>1519</v>
      </c>
      <c r="E303" s="417" t="s">
        <v>1629</v>
      </c>
      <c r="F303" s="175" t="str">
        <f>'Данные по ТП'!C140</f>
        <v>ТМ-250/10</v>
      </c>
      <c r="G303" s="132" t="s">
        <v>1544</v>
      </c>
      <c r="H303" s="131" t="s">
        <v>5</v>
      </c>
      <c r="I303" s="133">
        <f>'Данные по ТП'!F140</f>
        <v>1505</v>
      </c>
    </row>
    <row r="304" spans="1:10" ht="19.5" thickBot="1" x14ac:dyDescent="0.25">
      <c r="A304" s="729"/>
      <c r="B304" s="852"/>
      <c r="C304" s="429">
        <v>5</v>
      </c>
      <c r="D304" s="201" t="s">
        <v>1175</v>
      </c>
      <c r="E304" s="451"/>
      <c r="F304" s="212">
        <v>13</v>
      </c>
      <c r="G304" s="212">
        <v>11</v>
      </c>
      <c r="H304" s="212">
        <v>9</v>
      </c>
      <c r="I304" s="212">
        <v>4</v>
      </c>
    </row>
    <row r="305" spans="1:12" ht="19.5" thickBot="1" x14ac:dyDescent="0.25">
      <c r="A305" s="729"/>
      <c r="B305" s="852"/>
      <c r="C305" s="429">
        <v>6</v>
      </c>
      <c r="D305" s="201" t="s">
        <v>644</v>
      </c>
      <c r="E305" s="451"/>
      <c r="F305" s="212">
        <v>133</v>
      </c>
      <c r="G305" s="212">
        <v>154</v>
      </c>
      <c r="H305" s="212">
        <v>137</v>
      </c>
      <c r="I305" s="212">
        <v>21</v>
      </c>
    </row>
    <row r="306" spans="1:12" ht="19.5" thickBot="1" x14ac:dyDescent="0.25">
      <c r="A306" s="729"/>
      <c r="B306" s="852"/>
      <c r="C306" s="429">
        <v>7</v>
      </c>
      <c r="D306" s="182" t="s">
        <v>1174</v>
      </c>
      <c r="E306" s="418"/>
      <c r="F306" s="212">
        <v>0</v>
      </c>
      <c r="G306" s="212">
        <v>0</v>
      </c>
      <c r="H306" s="212">
        <v>0</v>
      </c>
      <c r="I306" s="212">
        <v>0</v>
      </c>
    </row>
    <row r="307" spans="1:12" ht="19.5" thickBot="1" x14ac:dyDescent="0.25">
      <c r="A307" s="729"/>
      <c r="B307" s="852"/>
      <c r="C307" s="429"/>
      <c r="D307" s="182"/>
      <c r="E307" s="418"/>
      <c r="F307" s="212"/>
      <c r="G307" s="212"/>
      <c r="H307" s="212"/>
      <c r="I307" s="212"/>
    </row>
    <row r="308" spans="1:12" ht="19.5" thickBot="1" x14ac:dyDescent="0.25">
      <c r="A308" s="729"/>
      <c r="B308" s="852"/>
      <c r="C308" s="429"/>
      <c r="D308" s="182"/>
      <c r="E308" s="418"/>
      <c r="F308" s="387"/>
      <c r="G308" s="387"/>
      <c r="H308" s="387"/>
      <c r="I308" s="387"/>
    </row>
    <row r="309" spans="1:12" ht="19.5" thickBot="1" x14ac:dyDescent="0.25">
      <c r="A309" s="729"/>
      <c r="B309" s="852"/>
      <c r="C309" s="429"/>
      <c r="D309" s="182"/>
      <c r="E309" s="418"/>
      <c r="F309" s="387"/>
      <c r="G309" s="387"/>
      <c r="H309" s="387"/>
      <c r="I309" s="387"/>
    </row>
    <row r="310" spans="1:12" ht="19.5" thickBot="1" x14ac:dyDescent="0.25">
      <c r="A310" s="729"/>
      <c r="B310" s="852"/>
      <c r="C310" s="429"/>
      <c r="D310" s="3" t="s">
        <v>1505</v>
      </c>
      <c r="E310" s="420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2" ht="19.5" thickBot="1" x14ac:dyDescent="0.25">
      <c r="A311" s="729"/>
      <c r="B311" s="852"/>
      <c r="C311" s="429"/>
      <c r="D311" s="3" t="s">
        <v>1507</v>
      </c>
      <c r="E311" s="420"/>
      <c r="F311" s="141">
        <f>(F310*1.73*380*0.9)/1000</f>
        <v>86.382360000000006</v>
      </c>
      <c r="G311" s="141">
        <f>(G310*1.73*380*0.9)/1000</f>
        <v>97.623900000000006</v>
      </c>
      <c r="H311" s="141">
        <f>(H310*1.73*380*0.9)/1000</f>
        <v>86.382360000000006</v>
      </c>
      <c r="I311" s="142"/>
      <c r="J311" s="177"/>
    </row>
    <row r="312" spans="1:12" ht="18.75" thickBot="1" x14ac:dyDescent="0.25">
      <c r="A312" s="729"/>
      <c r="B312" s="852"/>
      <c r="C312" s="429"/>
      <c r="D312" s="3" t="s">
        <v>1509</v>
      </c>
      <c r="E312" s="421"/>
      <c r="F312" s="742">
        <f>(F311+G311+H311)</f>
        <v>270.38862</v>
      </c>
      <c r="G312" s="743"/>
      <c r="H312" s="743"/>
      <c r="I312" s="744"/>
    </row>
    <row r="313" spans="1:12" ht="19.5" thickBot="1" x14ac:dyDescent="0.25">
      <c r="A313" s="730"/>
      <c r="B313" s="853"/>
      <c r="C313" s="460"/>
      <c r="D313" s="37" t="s">
        <v>88</v>
      </c>
      <c r="E313" s="434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61" t="s">
        <v>372</v>
      </c>
      <c r="L313" s="261" t="s">
        <v>372</v>
      </c>
    </row>
    <row r="314" spans="1:12" ht="36" customHeight="1" thickBot="1" x14ac:dyDescent="0.25">
      <c r="A314" s="800"/>
      <c r="B314" s="800"/>
      <c r="C314" s="800"/>
      <c r="D314" s="800"/>
      <c r="E314" s="800"/>
      <c r="F314" s="800"/>
      <c r="G314" s="800"/>
      <c r="H314" s="800"/>
      <c r="I314" s="800"/>
    </row>
    <row r="315" spans="1:12" ht="36.75" customHeight="1" thickBot="1" x14ac:dyDescent="0.25">
      <c r="A315" s="200" t="s">
        <v>1233</v>
      </c>
      <c r="B315" s="57"/>
      <c r="C315" s="414" t="s">
        <v>1630</v>
      </c>
      <c r="D315" s="191" t="s">
        <v>1543</v>
      </c>
      <c r="E315" s="417" t="s">
        <v>1629</v>
      </c>
      <c r="F315" s="175" t="str">
        <f>'Данные по ТП'!C141</f>
        <v>ТМГ-400/10</v>
      </c>
      <c r="G315" s="132" t="s">
        <v>1544</v>
      </c>
      <c r="H315" s="131" t="s">
        <v>5</v>
      </c>
      <c r="I315" s="133">
        <f>'Данные по ТП'!F141</f>
        <v>1321303</v>
      </c>
    </row>
    <row r="316" spans="1:12" ht="19.5" thickBot="1" x14ac:dyDescent="0.25">
      <c r="A316" s="728" t="s">
        <v>1232</v>
      </c>
      <c r="B316" s="847" t="s">
        <v>646</v>
      </c>
      <c r="C316" s="428">
        <v>2</v>
      </c>
      <c r="D316" s="201" t="s">
        <v>604</v>
      </c>
      <c r="E316" s="451"/>
      <c r="F316" s="212">
        <v>11</v>
      </c>
      <c r="G316" s="212">
        <v>10</v>
      </c>
      <c r="H316" s="212">
        <v>9</v>
      </c>
      <c r="I316" s="212">
        <v>2</v>
      </c>
    </row>
    <row r="317" spans="1:12" ht="19.5" thickBot="1" x14ac:dyDescent="0.25">
      <c r="A317" s="729"/>
      <c r="B317" s="850"/>
      <c r="C317" s="428">
        <v>4</v>
      </c>
      <c r="D317" s="201" t="s">
        <v>1127</v>
      </c>
      <c r="E317" s="451"/>
      <c r="F317" s="212"/>
      <c r="G317" s="212"/>
      <c r="H317" s="212"/>
      <c r="I317" s="212"/>
    </row>
    <row r="318" spans="1:12" ht="19.5" thickBot="1" x14ac:dyDescent="0.25">
      <c r="A318" s="729"/>
      <c r="B318" s="850"/>
      <c r="C318" s="428">
        <v>6</v>
      </c>
      <c r="D318" s="201" t="s">
        <v>1128</v>
      </c>
      <c r="E318" s="451"/>
      <c r="F318" s="212"/>
      <c r="G318" s="212"/>
      <c r="H318" s="212"/>
      <c r="I318" s="212"/>
    </row>
    <row r="319" spans="1:12" ht="19.5" thickBot="1" x14ac:dyDescent="0.25">
      <c r="A319" s="729"/>
      <c r="B319" s="850"/>
      <c r="C319" s="428">
        <v>8</v>
      </c>
      <c r="D319" s="201" t="s">
        <v>605</v>
      </c>
      <c r="E319" s="451"/>
      <c r="F319" s="212">
        <v>38</v>
      </c>
      <c r="G319" s="212">
        <v>35</v>
      </c>
      <c r="H319" s="212">
        <v>20</v>
      </c>
      <c r="I319" s="212">
        <v>17</v>
      </c>
    </row>
    <row r="320" spans="1:12" ht="19.5" thickBot="1" x14ac:dyDescent="0.25">
      <c r="A320" s="729"/>
      <c r="B320" s="850"/>
      <c r="C320" s="428"/>
      <c r="D320" s="201"/>
      <c r="E320" s="451"/>
      <c r="F320" s="387"/>
      <c r="G320" s="387"/>
      <c r="H320" s="387"/>
      <c r="I320" s="387"/>
    </row>
    <row r="321" spans="1:10" ht="19.5" thickBot="1" x14ac:dyDescent="0.25">
      <c r="A321" s="729"/>
      <c r="B321" s="850"/>
      <c r="C321" s="428"/>
      <c r="D321" s="201"/>
      <c r="E321" s="451"/>
      <c r="F321" s="387"/>
      <c r="G321" s="387"/>
      <c r="H321" s="387"/>
      <c r="I321" s="387"/>
    </row>
    <row r="322" spans="1:10" ht="19.5" thickBot="1" x14ac:dyDescent="0.25">
      <c r="A322" s="729"/>
      <c r="B322" s="850"/>
      <c r="C322" s="428"/>
      <c r="D322" s="3" t="s">
        <v>1506</v>
      </c>
      <c r="E322" s="420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 x14ac:dyDescent="0.25">
      <c r="A323" s="729"/>
      <c r="B323" s="850"/>
      <c r="C323" s="428"/>
      <c r="D323" s="3" t="s">
        <v>1507</v>
      </c>
      <c r="E323" s="420"/>
      <c r="F323" s="141">
        <f>(F322*1.73*380*0.9)/1000</f>
        <v>28.991340000000001</v>
      </c>
      <c r="G323" s="141">
        <f>(G322*1.73*380*0.9)/1000</f>
        <v>26.624699999999997</v>
      </c>
      <c r="H323" s="141">
        <f>(H322*1.73*380*0.9)/1000</f>
        <v>17.158140000000003</v>
      </c>
      <c r="I323" s="142"/>
      <c r="J323" s="177"/>
    </row>
    <row r="324" spans="1:10" ht="18.75" thickBot="1" x14ac:dyDescent="0.25">
      <c r="A324" s="729"/>
      <c r="B324" s="850"/>
      <c r="C324" s="428"/>
      <c r="D324" s="3" t="s">
        <v>1508</v>
      </c>
      <c r="E324" s="421"/>
      <c r="F324" s="742">
        <f>(F323+G323+H323)</f>
        <v>72.774180000000001</v>
      </c>
      <c r="G324" s="743"/>
      <c r="H324" s="743"/>
      <c r="I324" s="744"/>
    </row>
    <row r="325" spans="1:10" ht="19.5" thickBot="1" x14ac:dyDescent="0.25">
      <c r="A325" s="729"/>
      <c r="B325" s="850"/>
      <c r="C325" s="431"/>
      <c r="D325" s="765"/>
      <c r="E325" s="766"/>
      <c r="F325" s="766"/>
      <c r="G325" s="766"/>
      <c r="H325" s="766"/>
      <c r="I325" s="779"/>
    </row>
    <row r="326" spans="1:10" ht="38.25" customHeight="1" thickBot="1" x14ac:dyDescent="0.25">
      <c r="A326" s="729"/>
      <c r="B326" s="850"/>
      <c r="C326" s="414" t="s">
        <v>1630</v>
      </c>
      <c r="D326" s="191" t="s">
        <v>1519</v>
      </c>
      <c r="E326" s="417" t="s">
        <v>1629</v>
      </c>
      <c r="F326" s="175" t="str">
        <f>'Данные по ТП'!C142</f>
        <v>ТМГ-400/10</v>
      </c>
      <c r="G326" s="132" t="s">
        <v>1544</v>
      </c>
      <c r="H326" s="131" t="s">
        <v>5</v>
      </c>
      <c r="I326" s="133">
        <f>'Данные по ТП'!F142</f>
        <v>1319161</v>
      </c>
    </row>
    <row r="327" spans="1:10" ht="19.5" thickBot="1" x14ac:dyDescent="0.25">
      <c r="A327" s="729"/>
      <c r="B327" s="850"/>
      <c r="C327" s="428">
        <v>10</v>
      </c>
      <c r="D327" s="201" t="s">
        <v>606</v>
      </c>
      <c r="E327" s="451"/>
      <c r="F327" s="212">
        <v>0</v>
      </c>
      <c r="G327" s="212">
        <v>0</v>
      </c>
      <c r="H327" s="212">
        <v>0</v>
      </c>
      <c r="I327" s="212">
        <v>0</v>
      </c>
    </row>
    <row r="328" spans="1:10" ht="19.5" thickBot="1" x14ac:dyDescent="0.25">
      <c r="A328" s="729"/>
      <c r="B328" s="850"/>
      <c r="C328" s="428">
        <v>12</v>
      </c>
      <c r="D328" s="201" t="s">
        <v>607</v>
      </c>
      <c r="E328" s="451"/>
      <c r="F328" s="212">
        <v>0</v>
      </c>
      <c r="G328" s="212">
        <v>0</v>
      </c>
      <c r="H328" s="212">
        <v>0</v>
      </c>
      <c r="I328" s="212">
        <v>0</v>
      </c>
    </row>
    <row r="329" spans="1:10" ht="19.5" thickBot="1" x14ac:dyDescent="0.25">
      <c r="A329" s="729"/>
      <c r="B329" s="850"/>
      <c r="C329" s="428">
        <v>14</v>
      </c>
      <c r="D329" s="201" t="s">
        <v>1136</v>
      </c>
      <c r="E329" s="451"/>
      <c r="F329" s="212"/>
      <c r="G329" s="212"/>
      <c r="H329" s="212"/>
      <c r="I329" s="212"/>
    </row>
    <row r="330" spans="1:10" ht="19.5" thickBot="1" x14ac:dyDescent="0.25">
      <c r="A330" s="729"/>
      <c r="B330" s="850"/>
      <c r="C330" s="428">
        <v>16</v>
      </c>
      <c r="D330" s="201" t="s">
        <v>1129</v>
      </c>
      <c r="E330" s="451"/>
      <c r="F330" s="212">
        <v>20</v>
      </c>
      <c r="G330" s="212">
        <v>8</v>
      </c>
      <c r="H330" s="212">
        <v>30</v>
      </c>
      <c r="I330" s="212">
        <v>31</v>
      </c>
    </row>
    <row r="331" spans="1:10" ht="19.5" thickBot="1" x14ac:dyDescent="0.25">
      <c r="A331" s="729"/>
      <c r="B331" s="850"/>
      <c r="C331" s="428"/>
      <c r="D331" s="201"/>
      <c r="E331" s="451"/>
      <c r="F331" s="387"/>
      <c r="G331" s="387"/>
      <c r="H331" s="387"/>
      <c r="I331" s="387"/>
    </row>
    <row r="332" spans="1:10" ht="19.5" thickBot="1" x14ac:dyDescent="0.25">
      <c r="A332" s="729"/>
      <c r="B332" s="850"/>
      <c r="C332" s="428"/>
      <c r="D332" s="201"/>
      <c r="E332" s="451"/>
      <c r="F332" s="387"/>
      <c r="G332" s="387"/>
      <c r="H332" s="387"/>
      <c r="I332" s="387"/>
    </row>
    <row r="333" spans="1:10" ht="19.5" thickBot="1" x14ac:dyDescent="0.25">
      <c r="A333" s="729"/>
      <c r="B333" s="850"/>
      <c r="C333" s="428"/>
      <c r="D333" s="3" t="s">
        <v>1505</v>
      </c>
      <c r="E333" s="420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 x14ac:dyDescent="0.25">
      <c r="A334" s="729"/>
      <c r="B334" s="850"/>
      <c r="C334" s="428"/>
      <c r="D334" s="3" t="s">
        <v>1507</v>
      </c>
      <c r="E334" s="420"/>
      <c r="F334" s="141">
        <f>(F333*1.73*380*0.9)/1000</f>
        <v>11.833200000000001</v>
      </c>
      <c r="G334" s="141">
        <f>(G333*1.73*380*0.9)/1000</f>
        <v>4.7332799999999997</v>
      </c>
      <c r="H334" s="141">
        <f>(H333*1.73*380*0.9)/1000</f>
        <v>17.7498</v>
      </c>
      <c r="I334" s="142"/>
      <c r="J334" s="177"/>
    </row>
    <row r="335" spans="1:10" ht="18.75" thickBot="1" x14ac:dyDescent="0.25">
      <c r="A335" s="729"/>
      <c r="B335" s="850"/>
      <c r="C335" s="428"/>
      <c r="D335" s="3" t="s">
        <v>1509</v>
      </c>
      <c r="E335" s="421"/>
      <c r="F335" s="742">
        <f>(F334+G334+H334)</f>
        <v>34.316280000000006</v>
      </c>
      <c r="G335" s="743"/>
      <c r="H335" s="743"/>
      <c r="I335" s="744"/>
    </row>
    <row r="336" spans="1:10" ht="19.5" thickBot="1" x14ac:dyDescent="0.25">
      <c r="A336" s="730"/>
      <c r="B336" s="851"/>
      <c r="C336" s="465"/>
      <c r="D336" s="37" t="s">
        <v>88</v>
      </c>
      <c r="E336" s="434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10" ht="31.5" customHeight="1" thickBot="1" x14ac:dyDescent="0.25">
      <c r="A337" s="800"/>
      <c r="B337" s="800"/>
      <c r="C337" s="800"/>
      <c r="D337" s="800"/>
      <c r="E337" s="800"/>
      <c r="F337" s="800"/>
      <c r="G337" s="800"/>
      <c r="H337" s="800"/>
      <c r="I337" s="800"/>
    </row>
    <row r="338" spans="1:10" ht="33.75" customHeight="1" thickBot="1" x14ac:dyDescent="0.25">
      <c r="A338" s="200" t="s">
        <v>1233</v>
      </c>
      <c r="B338" s="57"/>
      <c r="C338" s="414" t="s">
        <v>1630</v>
      </c>
      <c r="D338" s="191" t="s">
        <v>1543</v>
      </c>
      <c r="E338" s="417" t="s">
        <v>1629</v>
      </c>
      <c r="F338" s="175" t="str">
        <f>'Данные по ТП'!C143</f>
        <v>ТМ-630/10</v>
      </c>
      <c r="G338" s="132" t="s">
        <v>1544</v>
      </c>
      <c r="H338" s="131" t="s">
        <v>5</v>
      </c>
      <c r="I338" s="133">
        <f>'Данные по ТП'!F143</f>
        <v>33948</v>
      </c>
    </row>
    <row r="339" spans="1:10" ht="19.5" thickBot="1" x14ac:dyDescent="0.25">
      <c r="A339" s="728" t="s">
        <v>1232</v>
      </c>
      <c r="B339" s="847" t="s">
        <v>659</v>
      </c>
      <c r="C339" s="428">
        <v>1</v>
      </c>
      <c r="D339" s="201" t="s">
        <v>647</v>
      </c>
      <c r="E339" s="451"/>
      <c r="F339" s="212">
        <v>73</v>
      </c>
      <c r="G339" s="212">
        <v>43</v>
      </c>
      <c r="H339" s="212">
        <v>51</v>
      </c>
      <c r="I339" s="212">
        <v>6</v>
      </c>
    </row>
    <row r="340" spans="1:10" ht="19.5" thickBot="1" x14ac:dyDescent="0.25">
      <c r="A340" s="729"/>
      <c r="B340" s="850"/>
      <c r="C340" s="428">
        <v>2</v>
      </c>
      <c r="D340" s="201" t="s">
        <v>648</v>
      </c>
      <c r="E340" s="451"/>
      <c r="F340" s="212">
        <v>54</v>
      </c>
      <c r="G340" s="212">
        <v>61</v>
      </c>
      <c r="H340" s="212">
        <v>37</v>
      </c>
      <c r="I340" s="212">
        <v>16</v>
      </c>
    </row>
    <row r="341" spans="1:10" ht="19.5" thickBot="1" x14ac:dyDescent="0.25">
      <c r="A341" s="729"/>
      <c r="B341" s="850"/>
      <c r="C341" s="428">
        <v>3</v>
      </c>
      <c r="D341" s="201" t="s">
        <v>649</v>
      </c>
      <c r="E341" s="451"/>
      <c r="F341" s="212">
        <v>56</v>
      </c>
      <c r="G341" s="212">
        <v>84</v>
      </c>
      <c r="H341" s="212">
        <v>99</v>
      </c>
      <c r="I341" s="212">
        <v>31</v>
      </c>
    </row>
    <row r="342" spans="1:10" ht="19.5" thickBot="1" x14ac:dyDescent="0.25">
      <c r="A342" s="729"/>
      <c r="B342" s="850"/>
      <c r="C342" s="428">
        <v>4</v>
      </c>
      <c r="D342" s="201" t="s">
        <v>650</v>
      </c>
      <c r="E342" s="451"/>
      <c r="F342" s="212"/>
      <c r="G342" s="212"/>
      <c r="H342" s="212"/>
      <c r="I342" s="212"/>
    </row>
    <row r="343" spans="1:10" ht="19.5" thickBot="1" x14ac:dyDescent="0.25">
      <c r="A343" s="729"/>
      <c r="B343" s="850"/>
      <c r="C343" s="428">
        <v>5</v>
      </c>
      <c r="D343" s="201" t="s">
        <v>651</v>
      </c>
      <c r="E343" s="451"/>
      <c r="F343" s="212"/>
      <c r="G343" s="212"/>
      <c r="H343" s="212"/>
      <c r="I343" s="212"/>
    </row>
    <row r="344" spans="1:10" ht="19.5" thickBot="1" x14ac:dyDescent="0.25">
      <c r="A344" s="729"/>
      <c r="B344" s="850"/>
      <c r="C344" s="428">
        <v>6</v>
      </c>
      <c r="D344" s="201" t="s">
        <v>36</v>
      </c>
      <c r="E344" s="451"/>
      <c r="F344" s="212"/>
      <c r="G344" s="212"/>
      <c r="H344" s="212"/>
      <c r="I344" s="212"/>
    </row>
    <row r="345" spans="1:10" ht="19.5" thickBot="1" x14ac:dyDescent="0.25">
      <c r="A345" s="729"/>
      <c r="B345" s="850"/>
      <c r="C345" s="428">
        <v>7</v>
      </c>
      <c r="D345" s="201" t="s">
        <v>652</v>
      </c>
      <c r="E345" s="451"/>
      <c r="F345" s="212">
        <v>2</v>
      </c>
      <c r="G345" s="212">
        <v>1</v>
      </c>
      <c r="H345" s="212">
        <v>2</v>
      </c>
      <c r="I345" s="212">
        <v>1</v>
      </c>
    </row>
    <row r="346" spans="1:10" ht="19.5" thickBot="1" x14ac:dyDescent="0.25">
      <c r="A346" s="729"/>
      <c r="B346" s="850"/>
      <c r="C346" s="428">
        <v>8</v>
      </c>
      <c r="D346" s="201" t="s">
        <v>119</v>
      </c>
      <c r="E346" s="451"/>
      <c r="F346" s="212"/>
      <c r="G346" s="212"/>
      <c r="H346" s="212"/>
      <c r="I346" s="212"/>
    </row>
    <row r="347" spans="1:10" ht="19.5" thickBot="1" x14ac:dyDescent="0.25">
      <c r="A347" s="729"/>
      <c r="B347" s="850"/>
      <c r="C347" s="428"/>
      <c r="D347" s="201"/>
      <c r="E347" s="451"/>
      <c r="F347" s="387"/>
      <c r="G347" s="387"/>
      <c r="H347" s="387"/>
      <c r="I347" s="387"/>
    </row>
    <row r="348" spans="1:10" ht="19.5" thickBot="1" x14ac:dyDescent="0.25">
      <c r="A348" s="729"/>
      <c r="B348" s="850"/>
      <c r="C348" s="428"/>
      <c r="D348" s="201"/>
      <c r="E348" s="451"/>
      <c r="F348" s="387"/>
      <c r="G348" s="387"/>
      <c r="H348" s="387"/>
      <c r="I348" s="387"/>
    </row>
    <row r="349" spans="1:10" ht="19.5" thickBot="1" x14ac:dyDescent="0.25">
      <c r="A349" s="729"/>
      <c r="B349" s="850"/>
      <c r="C349" s="428"/>
      <c r="D349" s="3" t="s">
        <v>1506</v>
      </c>
      <c r="E349" s="420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 x14ac:dyDescent="0.25">
      <c r="A350" s="729"/>
      <c r="B350" s="850"/>
      <c r="C350" s="428"/>
      <c r="D350" s="3" t="s">
        <v>1507</v>
      </c>
      <c r="E350" s="420"/>
      <c r="F350" s="141">
        <f>(F349*1.73*380*0.9)/1000</f>
        <v>109.45710000000001</v>
      </c>
      <c r="G350" s="141">
        <f>(G349*1.73*380*0.9)/1000</f>
        <v>111.82373999999999</v>
      </c>
      <c r="H350" s="141">
        <f>(H349*1.73*380*0.9)/1000</f>
        <v>111.82373999999999</v>
      </c>
      <c r="I350" s="142"/>
      <c r="J350" s="177"/>
    </row>
    <row r="351" spans="1:10" ht="18.75" thickBot="1" x14ac:dyDescent="0.25">
      <c r="A351" s="729"/>
      <c r="B351" s="850"/>
      <c r="C351" s="428"/>
      <c r="D351" s="3" t="s">
        <v>1508</v>
      </c>
      <c r="E351" s="421"/>
      <c r="F351" s="742">
        <f>(F350+G350+H350)</f>
        <v>333.10458</v>
      </c>
      <c r="G351" s="743"/>
      <c r="H351" s="743"/>
      <c r="I351" s="744"/>
    </row>
    <row r="352" spans="1:10" ht="19.5" thickBot="1" x14ac:dyDescent="0.25">
      <c r="A352" s="729"/>
      <c r="B352" s="850"/>
      <c r="C352" s="431"/>
      <c r="D352" s="765"/>
      <c r="E352" s="766"/>
      <c r="F352" s="766"/>
      <c r="G352" s="766"/>
      <c r="H352" s="766"/>
      <c r="I352" s="779"/>
    </row>
    <row r="353" spans="1:11" ht="42" customHeight="1" thickBot="1" x14ac:dyDescent="0.25">
      <c r="A353" s="729"/>
      <c r="B353" s="850"/>
      <c r="C353" s="414" t="s">
        <v>1630</v>
      </c>
      <c r="D353" s="191" t="s">
        <v>1519</v>
      </c>
      <c r="E353" s="417" t="s">
        <v>1629</v>
      </c>
      <c r="F353" s="175" t="str">
        <f>'Данные по ТП'!C144</f>
        <v>ТМ-630/10</v>
      </c>
      <c r="G353" s="132" t="s">
        <v>1544</v>
      </c>
      <c r="H353" s="131" t="s">
        <v>5</v>
      </c>
      <c r="I353" s="133">
        <f>'Данные по ТП'!F144</f>
        <v>33842</v>
      </c>
    </row>
    <row r="354" spans="1:11" ht="19.5" thickBot="1" x14ac:dyDescent="0.25">
      <c r="A354" s="729"/>
      <c r="B354" s="850"/>
      <c r="C354" s="428">
        <v>10</v>
      </c>
      <c r="D354" s="201" t="s">
        <v>653</v>
      </c>
      <c r="E354" s="451"/>
      <c r="F354" s="212">
        <v>77</v>
      </c>
      <c r="G354" s="212">
        <v>71</v>
      </c>
      <c r="H354" s="212">
        <v>91</v>
      </c>
      <c r="I354" s="212">
        <v>16</v>
      </c>
      <c r="J354" s="234"/>
      <c r="K354" s="104"/>
    </row>
    <row r="355" spans="1:11" ht="19.5" thickBot="1" x14ac:dyDescent="0.25">
      <c r="A355" s="729"/>
      <c r="B355" s="850"/>
      <c r="C355" s="428">
        <v>11</v>
      </c>
      <c r="D355" s="201" t="s">
        <v>654</v>
      </c>
      <c r="E355" s="451"/>
      <c r="F355" s="212"/>
      <c r="G355" s="212"/>
      <c r="H355" s="212"/>
      <c r="I355" s="212"/>
    </row>
    <row r="356" spans="1:11" ht="19.5" thickBot="1" x14ac:dyDescent="0.25">
      <c r="A356" s="729"/>
      <c r="B356" s="850"/>
      <c r="C356" s="428">
        <v>12</v>
      </c>
      <c r="D356" s="201" t="s">
        <v>655</v>
      </c>
      <c r="E356" s="451"/>
      <c r="F356" s="212">
        <v>0</v>
      </c>
      <c r="G356" s="212">
        <v>0</v>
      </c>
      <c r="H356" s="212">
        <v>0</v>
      </c>
      <c r="I356" s="212">
        <v>0</v>
      </c>
    </row>
    <row r="357" spans="1:11" ht="19.5" thickBot="1" x14ac:dyDescent="0.25">
      <c r="A357" s="729"/>
      <c r="B357" s="850"/>
      <c r="C357" s="428">
        <v>13</v>
      </c>
      <c r="D357" s="201" t="s">
        <v>656</v>
      </c>
      <c r="E357" s="451"/>
      <c r="F357" s="212"/>
      <c r="G357" s="212"/>
      <c r="H357" s="212"/>
      <c r="I357" s="212"/>
    </row>
    <row r="358" spans="1:11" ht="19.5" thickBot="1" x14ac:dyDescent="0.25">
      <c r="A358" s="729"/>
      <c r="B358" s="850"/>
      <c r="C358" s="428">
        <v>14</v>
      </c>
      <c r="D358" s="201" t="s">
        <v>657</v>
      </c>
      <c r="E358" s="451"/>
      <c r="F358" s="212">
        <v>70</v>
      </c>
      <c r="G358" s="212">
        <v>58</v>
      </c>
      <c r="H358" s="212">
        <v>78</v>
      </c>
      <c r="I358" s="212">
        <v>13</v>
      </c>
    </row>
    <row r="359" spans="1:11" ht="19.5" thickBot="1" x14ac:dyDescent="0.25">
      <c r="A359" s="729"/>
      <c r="B359" s="850"/>
      <c r="C359" s="428">
        <v>15</v>
      </c>
      <c r="D359" s="201" t="s">
        <v>1137</v>
      </c>
      <c r="E359" s="451"/>
      <c r="F359" s="212"/>
      <c r="G359" s="212"/>
      <c r="H359" s="212"/>
      <c r="I359" s="212"/>
    </row>
    <row r="360" spans="1:11" ht="19.5" thickBot="1" x14ac:dyDescent="0.25">
      <c r="A360" s="729"/>
      <c r="B360" s="850"/>
      <c r="C360" s="428">
        <v>16</v>
      </c>
      <c r="D360" s="201" t="s">
        <v>658</v>
      </c>
      <c r="E360" s="451"/>
      <c r="F360" s="212"/>
      <c r="G360" s="212"/>
      <c r="H360" s="212"/>
      <c r="I360" s="212"/>
    </row>
    <row r="361" spans="1:11" ht="19.5" thickBot="1" x14ac:dyDescent="0.25">
      <c r="A361" s="729"/>
      <c r="B361" s="850"/>
      <c r="C361" s="428"/>
      <c r="D361" s="201"/>
      <c r="E361" s="451"/>
      <c r="F361" s="387"/>
      <c r="G361" s="387"/>
      <c r="H361" s="387"/>
      <c r="I361" s="387"/>
    </row>
    <row r="362" spans="1:11" ht="19.5" thickBot="1" x14ac:dyDescent="0.25">
      <c r="A362" s="729"/>
      <c r="B362" s="850"/>
      <c r="C362" s="428"/>
      <c r="D362" s="201"/>
      <c r="E362" s="451"/>
      <c r="F362" s="387"/>
      <c r="G362" s="387"/>
      <c r="H362" s="387"/>
      <c r="I362" s="387"/>
    </row>
    <row r="363" spans="1:11" ht="19.5" thickBot="1" x14ac:dyDescent="0.25">
      <c r="A363" s="729"/>
      <c r="B363" s="850"/>
      <c r="C363" s="428"/>
      <c r="D363" s="3" t="s">
        <v>1505</v>
      </c>
      <c r="E363" s="420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1" ht="19.5" thickBot="1" x14ac:dyDescent="0.25">
      <c r="A364" s="729"/>
      <c r="B364" s="850"/>
      <c r="C364" s="428"/>
      <c r="D364" s="3" t="s">
        <v>1507</v>
      </c>
      <c r="E364" s="420"/>
      <c r="F364" s="141">
        <f>(F363*1.73*380*0.9)/1000</f>
        <v>86.97402000000001</v>
      </c>
      <c r="G364" s="141">
        <f>(G363*1.73*380*0.9)/1000</f>
        <v>76.32414</v>
      </c>
      <c r="H364" s="141">
        <f>(H363*1.73*380*0.9)/1000</f>
        <v>99.99054000000001</v>
      </c>
      <c r="I364" s="142"/>
      <c r="J364" s="177"/>
    </row>
    <row r="365" spans="1:11" ht="18.75" thickBot="1" x14ac:dyDescent="0.25">
      <c r="A365" s="729"/>
      <c r="B365" s="850"/>
      <c r="C365" s="428"/>
      <c r="D365" s="3" t="s">
        <v>1509</v>
      </c>
      <c r="E365" s="421"/>
      <c r="F365" s="742">
        <f>(F364+G364+H364)</f>
        <v>263.28870000000001</v>
      </c>
      <c r="G365" s="743"/>
      <c r="H365" s="743"/>
      <c r="I365" s="744"/>
    </row>
    <row r="366" spans="1:11" ht="19.5" thickBot="1" x14ac:dyDescent="0.25">
      <c r="A366" s="730"/>
      <c r="B366" s="851"/>
      <c r="C366" s="465"/>
      <c r="D366" s="37" t="s">
        <v>88</v>
      </c>
      <c r="E366" s="434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11" ht="31.5" customHeight="1" thickBot="1" x14ac:dyDescent="0.25">
      <c r="A367" s="800"/>
      <c r="B367" s="800"/>
      <c r="C367" s="800"/>
      <c r="D367" s="800"/>
      <c r="E367" s="800"/>
      <c r="F367" s="800"/>
      <c r="G367" s="800"/>
      <c r="H367" s="800"/>
      <c r="I367" s="800"/>
    </row>
    <row r="368" spans="1:11" ht="48" customHeight="1" thickBot="1" x14ac:dyDescent="0.25">
      <c r="A368" s="200" t="s">
        <v>1233</v>
      </c>
      <c r="B368" s="57"/>
      <c r="C368" s="414" t="s">
        <v>1630</v>
      </c>
      <c r="D368" s="191" t="s">
        <v>1543</v>
      </c>
      <c r="E368" s="417" t="s">
        <v>1629</v>
      </c>
      <c r="F368" s="175" t="str">
        <f>'Данные по ТП'!C145</f>
        <v>ТМ-630/10</v>
      </c>
      <c r="G368" s="132" t="s">
        <v>1544</v>
      </c>
      <c r="H368" s="131" t="s">
        <v>5</v>
      </c>
      <c r="I368" s="133">
        <f>'Данные по ТП'!F145</f>
        <v>39957</v>
      </c>
    </row>
    <row r="369" spans="1:10" ht="19.5" thickBot="1" x14ac:dyDescent="0.25">
      <c r="A369" s="728" t="s">
        <v>1232</v>
      </c>
      <c r="B369" s="847" t="s">
        <v>660</v>
      </c>
      <c r="C369" s="428">
        <v>1</v>
      </c>
      <c r="D369" s="201" t="s">
        <v>608</v>
      </c>
      <c r="E369" s="451"/>
      <c r="F369" s="212">
        <v>0</v>
      </c>
      <c r="G369" s="212">
        <v>0</v>
      </c>
      <c r="H369" s="212">
        <v>0</v>
      </c>
      <c r="I369" s="212">
        <v>0</v>
      </c>
    </row>
    <row r="370" spans="1:10" ht="19.5" thickBot="1" x14ac:dyDescent="0.25">
      <c r="A370" s="729"/>
      <c r="B370" s="850"/>
      <c r="C370" s="428">
        <v>2</v>
      </c>
      <c r="D370" s="201" t="s">
        <v>609</v>
      </c>
      <c r="E370" s="451"/>
      <c r="F370" s="212">
        <v>8</v>
      </c>
      <c r="G370" s="212">
        <v>22</v>
      </c>
      <c r="H370" s="212">
        <v>30</v>
      </c>
      <c r="I370" s="212">
        <v>19</v>
      </c>
    </row>
    <row r="371" spans="1:10" ht="19.5" thickBot="1" x14ac:dyDescent="0.25">
      <c r="A371" s="729"/>
      <c r="B371" s="850"/>
      <c r="C371" s="428">
        <v>3</v>
      </c>
      <c r="D371" s="201" t="s">
        <v>1125</v>
      </c>
      <c r="E371" s="451"/>
      <c r="F371" s="212">
        <v>9</v>
      </c>
      <c r="G371" s="212">
        <v>15</v>
      </c>
      <c r="H371" s="212">
        <v>16</v>
      </c>
      <c r="I371" s="212">
        <v>10</v>
      </c>
    </row>
    <row r="372" spans="1:10" ht="19.5" thickBot="1" x14ac:dyDescent="0.25">
      <c r="A372" s="729"/>
      <c r="B372" s="850"/>
      <c r="C372" s="428">
        <v>4</v>
      </c>
      <c r="D372" s="201" t="s">
        <v>610</v>
      </c>
      <c r="E372" s="451"/>
      <c r="F372" s="212">
        <v>41</v>
      </c>
      <c r="G372" s="212">
        <v>19</v>
      </c>
      <c r="H372" s="212">
        <v>7</v>
      </c>
      <c r="I372" s="212">
        <v>14</v>
      </c>
    </row>
    <row r="373" spans="1:10" ht="19.5" thickBot="1" x14ac:dyDescent="0.25">
      <c r="A373" s="729"/>
      <c r="B373" s="850"/>
      <c r="C373" s="428">
        <v>5</v>
      </c>
      <c r="D373" s="201" t="s">
        <v>611</v>
      </c>
      <c r="E373" s="451"/>
      <c r="F373" s="212">
        <v>47</v>
      </c>
      <c r="G373" s="212">
        <v>72</v>
      </c>
      <c r="H373" s="212">
        <v>40</v>
      </c>
      <c r="I373" s="212">
        <v>10</v>
      </c>
    </row>
    <row r="374" spans="1:10" ht="19.5" thickBot="1" x14ac:dyDescent="0.25">
      <c r="A374" s="729"/>
      <c r="B374" s="850"/>
      <c r="C374" s="428">
        <v>6</v>
      </c>
      <c r="D374" s="201" t="s">
        <v>612</v>
      </c>
      <c r="E374" s="451"/>
      <c r="F374" s="212">
        <v>0</v>
      </c>
      <c r="G374" s="212">
        <v>0</v>
      </c>
      <c r="H374" s="212">
        <v>0</v>
      </c>
      <c r="I374" s="212">
        <v>0</v>
      </c>
    </row>
    <row r="375" spans="1:10" ht="19.5" thickBot="1" x14ac:dyDescent="0.25">
      <c r="A375" s="729"/>
      <c r="B375" s="850"/>
      <c r="C375" s="428">
        <v>7</v>
      </c>
      <c r="D375" s="201" t="s">
        <v>613</v>
      </c>
      <c r="E375" s="451"/>
      <c r="F375" s="212">
        <v>9</v>
      </c>
      <c r="G375" s="212">
        <v>8</v>
      </c>
      <c r="H375" s="212">
        <v>4</v>
      </c>
      <c r="I375" s="212">
        <v>4</v>
      </c>
    </row>
    <row r="376" spans="1:10" ht="19.5" thickBot="1" x14ac:dyDescent="0.25">
      <c r="A376" s="729"/>
      <c r="B376" s="850"/>
      <c r="C376" s="428">
        <v>8</v>
      </c>
      <c r="D376" s="201" t="s">
        <v>614</v>
      </c>
      <c r="E376" s="451"/>
      <c r="F376" s="212">
        <v>6</v>
      </c>
      <c r="G376" s="212">
        <v>9</v>
      </c>
      <c r="H376" s="212">
        <v>5</v>
      </c>
      <c r="I376" s="212">
        <v>6</v>
      </c>
    </row>
    <row r="377" spans="1:10" ht="19.5" thickBot="1" x14ac:dyDescent="0.25">
      <c r="A377" s="729"/>
      <c r="B377" s="850"/>
      <c r="C377" s="428">
        <v>9</v>
      </c>
      <c r="D377" s="201" t="s">
        <v>615</v>
      </c>
      <c r="E377" s="451"/>
      <c r="F377" s="212"/>
      <c r="G377" s="212"/>
      <c r="H377" s="212"/>
      <c r="I377" s="212"/>
    </row>
    <row r="378" spans="1:10" ht="19.5" thickBot="1" x14ac:dyDescent="0.25">
      <c r="A378" s="729"/>
      <c r="B378" s="850"/>
      <c r="C378" s="428">
        <v>10</v>
      </c>
      <c r="D378" s="201" t="s">
        <v>616</v>
      </c>
      <c r="E378" s="451"/>
      <c r="F378" s="212">
        <v>23</v>
      </c>
      <c r="G378" s="212">
        <v>14</v>
      </c>
      <c r="H378" s="212">
        <v>24</v>
      </c>
      <c r="I378" s="212">
        <v>38</v>
      </c>
    </row>
    <row r="379" spans="1:10" ht="19.5" thickBot="1" x14ac:dyDescent="0.25">
      <c r="A379" s="729"/>
      <c r="B379" s="850"/>
      <c r="C379" s="428">
        <v>11</v>
      </c>
      <c r="D379" s="201" t="s">
        <v>617</v>
      </c>
      <c r="E379" s="451"/>
      <c r="F379" s="212"/>
      <c r="G379" s="212"/>
      <c r="H379" s="212"/>
      <c r="I379" s="212"/>
    </row>
    <row r="380" spans="1:10" ht="19.5" thickBot="1" x14ac:dyDescent="0.25">
      <c r="A380" s="729"/>
      <c r="B380" s="850"/>
      <c r="C380" s="428">
        <v>12</v>
      </c>
      <c r="D380" s="201" t="s">
        <v>618</v>
      </c>
      <c r="E380" s="451"/>
      <c r="F380" s="212">
        <v>0</v>
      </c>
      <c r="G380" s="212">
        <v>0</v>
      </c>
      <c r="H380" s="212">
        <v>0</v>
      </c>
      <c r="I380" s="212">
        <v>0</v>
      </c>
    </row>
    <row r="381" spans="1:10" ht="19.5" thickBot="1" x14ac:dyDescent="0.25">
      <c r="A381" s="729"/>
      <c r="B381" s="850"/>
      <c r="C381" s="428"/>
      <c r="D381" s="201"/>
      <c r="E381" s="451"/>
      <c r="F381" s="387"/>
      <c r="G381" s="387"/>
      <c r="H381" s="387"/>
      <c r="I381" s="387"/>
    </row>
    <row r="382" spans="1:10" ht="19.5" thickBot="1" x14ac:dyDescent="0.25">
      <c r="A382" s="729"/>
      <c r="B382" s="850"/>
      <c r="C382" s="428"/>
      <c r="D382" s="201"/>
      <c r="E382" s="451"/>
      <c r="F382" s="387"/>
      <c r="G382" s="387"/>
      <c r="H382" s="387"/>
      <c r="I382" s="387"/>
    </row>
    <row r="383" spans="1:10" ht="19.5" thickBot="1" x14ac:dyDescent="0.25">
      <c r="A383" s="729"/>
      <c r="B383" s="850"/>
      <c r="C383" s="428"/>
      <c r="D383" s="3" t="s">
        <v>1506</v>
      </c>
      <c r="E383" s="420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 x14ac:dyDescent="0.25">
      <c r="A384" s="729"/>
      <c r="B384" s="850"/>
      <c r="C384" s="428"/>
      <c r="D384" s="3" t="s">
        <v>1507</v>
      </c>
      <c r="E384" s="420"/>
      <c r="F384" s="141">
        <f>(F383*1.73*380*0.9)/1000</f>
        <v>84.607380000000006</v>
      </c>
      <c r="G384" s="141">
        <f>(G383*1.73*380*0.9)/1000</f>
        <v>94.073939999999993</v>
      </c>
      <c r="H384" s="141">
        <f>(H383*1.73*380*0.9)/1000</f>
        <v>74.549160000000001</v>
      </c>
      <c r="I384" s="142"/>
      <c r="J384" s="177"/>
    </row>
    <row r="385" spans="1:9" ht="18.75" thickBot="1" x14ac:dyDescent="0.25">
      <c r="A385" s="729"/>
      <c r="B385" s="850"/>
      <c r="C385" s="428"/>
      <c r="D385" s="3" t="s">
        <v>1508</v>
      </c>
      <c r="E385" s="421"/>
      <c r="F385" s="742">
        <f>(F384+G384+H384)</f>
        <v>253.23048</v>
      </c>
      <c r="G385" s="743"/>
      <c r="H385" s="743"/>
      <c r="I385" s="744"/>
    </row>
    <row r="386" spans="1:9" ht="19.5" thickBot="1" x14ac:dyDescent="0.25">
      <c r="A386" s="729"/>
      <c r="B386" s="850"/>
      <c r="C386" s="431"/>
      <c r="D386" s="765"/>
      <c r="E386" s="766"/>
      <c r="F386" s="766"/>
      <c r="G386" s="766"/>
      <c r="H386" s="766"/>
      <c r="I386" s="779"/>
    </row>
    <row r="387" spans="1:9" ht="36" customHeight="1" thickBot="1" x14ac:dyDescent="0.25">
      <c r="A387" s="729"/>
      <c r="B387" s="850"/>
      <c r="C387" s="414" t="s">
        <v>1630</v>
      </c>
      <c r="D387" s="191" t="s">
        <v>1519</v>
      </c>
      <c r="E387" s="417" t="s">
        <v>1629</v>
      </c>
      <c r="F387" s="175" t="str">
        <f>'Данные по ТП'!C146</f>
        <v>ТМ-630/10</v>
      </c>
      <c r="G387" s="132" t="s">
        <v>1544</v>
      </c>
      <c r="H387" s="131" t="s">
        <v>5</v>
      </c>
      <c r="I387" s="133">
        <f>'Данные по ТП'!F146</f>
        <v>58380</v>
      </c>
    </row>
    <row r="388" spans="1:9" ht="19.5" thickBot="1" x14ac:dyDescent="0.25">
      <c r="A388" s="729"/>
      <c r="B388" s="850"/>
      <c r="C388" s="428">
        <v>13</v>
      </c>
      <c r="D388" s="201" t="s">
        <v>619</v>
      </c>
      <c r="E388" s="451"/>
      <c r="F388" s="212">
        <v>71</v>
      </c>
      <c r="G388" s="212">
        <v>54</v>
      </c>
      <c r="H388" s="212">
        <v>38</v>
      </c>
      <c r="I388" s="212">
        <v>16</v>
      </c>
    </row>
    <row r="389" spans="1:9" ht="19.5" thickBot="1" x14ac:dyDescent="0.25">
      <c r="A389" s="729"/>
      <c r="B389" s="850"/>
      <c r="C389" s="428">
        <v>14</v>
      </c>
      <c r="D389" s="201" t="s">
        <v>620</v>
      </c>
      <c r="E389" s="451"/>
      <c r="F389" s="212">
        <v>0</v>
      </c>
      <c r="G389" s="212">
        <v>0</v>
      </c>
      <c r="H389" s="212">
        <v>0</v>
      </c>
      <c r="I389" s="212">
        <v>0</v>
      </c>
    </row>
    <row r="390" spans="1:9" ht="19.5" thickBot="1" x14ac:dyDescent="0.25">
      <c r="A390" s="729"/>
      <c r="B390" s="850"/>
      <c r="C390" s="428">
        <v>15</v>
      </c>
      <c r="D390" s="201" t="s">
        <v>621</v>
      </c>
      <c r="E390" s="451"/>
      <c r="F390" s="212"/>
      <c r="G390" s="212"/>
      <c r="H390" s="212"/>
      <c r="I390" s="212"/>
    </row>
    <row r="391" spans="1:9" ht="19.5" thickBot="1" x14ac:dyDescent="0.25">
      <c r="A391" s="729"/>
      <c r="B391" s="850"/>
      <c r="C391" s="428">
        <v>16</v>
      </c>
      <c r="D391" s="201" t="s">
        <v>622</v>
      </c>
      <c r="E391" s="451"/>
      <c r="F391" s="212">
        <v>20</v>
      </c>
      <c r="G391" s="212">
        <v>38</v>
      </c>
      <c r="H391" s="212">
        <v>19</v>
      </c>
      <c r="I391" s="212">
        <v>10</v>
      </c>
    </row>
    <row r="392" spans="1:9" ht="19.5" thickBot="1" x14ac:dyDescent="0.25">
      <c r="A392" s="729"/>
      <c r="B392" s="850"/>
      <c r="C392" s="428">
        <v>17</v>
      </c>
      <c r="D392" s="201" t="s">
        <v>623</v>
      </c>
      <c r="E392" s="451"/>
      <c r="F392" s="212"/>
      <c r="G392" s="212"/>
      <c r="H392" s="212"/>
      <c r="I392" s="212"/>
    </row>
    <row r="393" spans="1:9" ht="19.5" thickBot="1" x14ac:dyDescent="0.25">
      <c r="A393" s="729"/>
      <c r="B393" s="850"/>
      <c r="C393" s="428">
        <v>18</v>
      </c>
      <c r="D393" s="201" t="s">
        <v>624</v>
      </c>
      <c r="E393" s="451"/>
      <c r="F393" s="212">
        <v>0</v>
      </c>
      <c r="G393" s="212">
        <v>0</v>
      </c>
      <c r="H393" s="212">
        <v>0</v>
      </c>
      <c r="I393" s="212">
        <v>0</v>
      </c>
    </row>
    <row r="394" spans="1:9" ht="19.5" thickBot="1" x14ac:dyDescent="0.25">
      <c r="A394" s="729"/>
      <c r="B394" s="850"/>
      <c r="C394" s="428">
        <v>19</v>
      </c>
      <c r="D394" s="201" t="s">
        <v>625</v>
      </c>
      <c r="E394" s="451"/>
      <c r="F394" s="212"/>
      <c r="G394" s="212"/>
      <c r="H394" s="212"/>
      <c r="I394" s="212"/>
    </row>
    <row r="395" spans="1:9" ht="19.5" thickBot="1" x14ac:dyDescent="0.25">
      <c r="A395" s="729"/>
      <c r="B395" s="850"/>
      <c r="C395" s="428">
        <v>20</v>
      </c>
      <c r="D395" s="201" t="s">
        <v>626</v>
      </c>
      <c r="E395" s="451"/>
      <c r="F395" s="212">
        <v>25</v>
      </c>
      <c r="G395" s="212">
        <v>23</v>
      </c>
      <c r="H395" s="212">
        <v>25</v>
      </c>
      <c r="I395" s="212">
        <v>7</v>
      </c>
    </row>
    <row r="396" spans="1:9" ht="19.5" thickBot="1" x14ac:dyDescent="0.25">
      <c r="A396" s="729"/>
      <c r="B396" s="850"/>
      <c r="C396" s="428">
        <v>21</v>
      </c>
      <c r="D396" s="201" t="s">
        <v>627</v>
      </c>
      <c r="E396" s="451"/>
      <c r="F396" s="212"/>
      <c r="G396" s="212"/>
      <c r="H396" s="212"/>
      <c r="I396" s="212"/>
    </row>
    <row r="397" spans="1:9" ht="19.5" thickBot="1" x14ac:dyDescent="0.25">
      <c r="A397" s="729"/>
      <c r="B397" s="850"/>
      <c r="C397" s="428">
        <v>22</v>
      </c>
      <c r="D397" s="201" t="s">
        <v>628</v>
      </c>
      <c r="E397" s="451"/>
      <c r="F397" s="212">
        <v>0</v>
      </c>
      <c r="G397" s="212">
        <v>0</v>
      </c>
      <c r="H397" s="212">
        <v>0</v>
      </c>
      <c r="I397" s="212">
        <v>0</v>
      </c>
    </row>
    <row r="398" spans="1:9" ht="19.5" thickBot="1" x14ac:dyDescent="0.25">
      <c r="A398" s="729"/>
      <c r="B398" s="850"/>
      <c r="C398" s="428">
        <v>23</v>
      </c>
      <c r="D398" s="201" t="s">
        <v>629</v>
      </c>
      <c r="E398" s="451"/>
      <c r="F398" s="212">
        <v>0</v>
      </c>
      <c r="G398" s="212">
        <v>0</v>
      </c>
      <c r="H398" s="212">
        <v>0</v>
      </c>
      <c r="I398" s="212">
        <v>0</v>
      </c>
    </row>
    <row r="399" spans="1:9" ht="19.5" thickBot="1" x14ac:dyDescent="0.25">
      <c r="A399" s="729"/>
      <c r="B399" s="850"/>
      <c r="C399" s="428">
        <v>24</v>
      </c>
      <c r="D399" s="201" t="s">
        <v>630</v>
      </c>
      <c r="E399" s="451"/>
      <c r="F399" s="212">
        <v>27</v>
      </c>
      <c r="G399" s="212">
        <v>20</v>
      </c>
      <c r="H399" s="212">
        <v>20</v>
      </c>
      <c r="I399" s="212">
        <v>6</v>
      </c>
    </row>
    <row r="400" spans="1:9" ht="19.5" thickBot="1" x14ac:dyDescent="0.25">
      <c r="A400" s="729"/>
      <c r="B400" s="850"/>
      <c r="C400" s="428">
        <v>25</v>
      </c>
      <c r="D400" s="201" t="s">
        <v>1126</v>
      </c>
      <c r="E400" s="451"/>
      <c r="F400" s="212">
        <v>0</v>
      </c>
      <c r="G400" s="212">
        <v>0</v>
      </c>
      <c r="H400" s="212">
        <v>0</v>
      </c>
      <c r="I400" s="212">
        <v>0</v>
      </c>
    </row>
    <row r="401" spans="1:10" ht="19.5" thickBot="1" x14ac:dyDescent="0.25">
      <c r="A401" s="729"/>
      <c r="B401" s="850"/>
      <c r="C401" s="428">
        <v>26</v>
      </c>
      <c r="D401" s="201" t="s">
        <v>631</v>
      </c>
      <c r="E401" s="451"/>
      <c r="F401" s="212">
        <v>0</v>
      </c>
      <c r="G401" s="212">
        <v>0</v>
      </c>
      <c r="H401" s="212">
        <v>0</v>
      </c>
      <c r="I401" s="212">
        <v>0</v>
      </c>
    </row>
    <row r="402" spans="1:10" ht="19.5" thickBot="1" x14ac:dyDescent="0.25">
      <c r="A402" s="729"/>
      <c r="B402" s="850"/>
      <c r="C402" s="428">
        <v>27</v>
      </c>
      <c r="D402" s="201" t="s">
        <v>632</v>
      </c>
      <c r="E402" s="451"/>
      <c r="F402" s="212">
        <v>0</v>
      </c>
      <c r="G402" s="212">
        <v>0</v>
      </c>
      <c r="H402" s="212">
        <v>0</v>
      </c>
      <c r="I402" s="212">
        <v>0</v>
      </c>
    </row>
    <row r="403" spans="1:10" ht="19.5" thickBot="1" x14ac:dyDescent="0.25">
      <c r="A403" s="729"/>
      <c r="B403" s="850"/>
      <c r="C403" s="428">
        <v>28</v>
      </c>
      <c r="D403" s="201" t="s">
        <v>633</v>
      </c>
      <c r="E403" s="451"/>
      <c r="F403" s="212">
        <v>51</v>
      </c>
      <c r="G403" s="212">
        <v>30</v>
      </c>
      <c r="H403" s="212">
        <v>42</v>
      </c>
      <c r="I403" s="212">
        <v>5</v>
      </c>
    </row>
    <row r="404" spans="1:10" ht="19.5" thickBot="1" x14ac:dyDescent="0.25">
      <c r="A404" s="729"/>
      <c r="B404" s="850"/>
      <c r="C404" s="428"/>
      <c r="D404" s="201"/>
      <c r="E404" s="451"/>
      <c r="F404" s="387"/>
      <c r="G404" s="387"/>
      <c r="H404" s="387"/>
      <c r="I404" s="387"/>
    </row>
    <row r="405" spans="1:10" ht="19.5" thickBot="1" x14ac:dyDescent="0.25">
      <c r="A405" s="729"/>
      <c r="B405" s="850"/>
      <c r="C405" s="428"/>
      <c r="D405" s="201"/>
      <c r="E405" s="451"/>
      <c r="F405" s="387"/>
      <c r="G405" s="387"/>
      <c r="H405" s="387"/>
      <c r="I405" s="387"/>
    </row>
    <row r="406" spans="1:10" ht="19.5" thickBot="1" x14ac:dyDescent="0.25">
      <c r="A406" s="729"/>
      <c r="B406" s="850"/>
      <c r="C406" s="428"/>
      <c r="D406" s="3" t="s">
        <v>1505</v>
      </c>
      <c r="E406" s="420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 x14ac:dyDescent="0.25">
      <c r="A407" s="729"/>
      <c r="B407" s="850"/>
      <c r="C407" s="428"/>
      <c r="D407" s="3" t="s">
        <v>1507</v>
      </c>
      <c r="E407" s="420"/>
      <c r="F407" s="141">
        <f>(F406*1.73*380*0.9)/1000</f>
        <v>114.78204000000001</v>
      </c>
      <c r="G407" s="141">
        <f>(G406*1.73*380*0.9)/1000</f>
        <v>97.623900000000006</v>
      </c>
      <c r="H407" s="141">
        <f>(H406*1.73*380*0.9)/1000</f>
        <v>85.199040000000011</v>
      </c>
      <c r="I407" s="142"/>
      <c r="J407" s="177"/>
    </row>
    <row r="408" spans="1:10" ht="18.75" thickBot="1" x14ac:dyDescent="0.25">
      <c r="A408" s="729"/>
      <c r="B408" s="850"/>
      <c r="C408" s="428"/>
      <c r="D408" s="3" t="s">
        <v>1509</v>
      </c>
      <c r="E408" s="421"/>
      <c r="F408" s="742">
        <f>(F407+G407+H407)</f>
        <v>297.60498000000001</v>
      </c>
      <c r="G408" s="743"/>
      <c r="H408" s="743"/>
      <c r="I408" s="744"/>
    </row>
    <row r="409" spans="1:10" ht="19.5" thickBot="1" x14ac:dyDescent="0.25">
      <c r="A409" s="730"/>
      <c r="B409" s="851"/>
      <c r="C409" s="465"/>
      <c r="D409" s="37" t="s">
        <v>88</v>
      </c>
      <c r="E409" s="434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10" s="103" customFormat="1" ht="18.75" x14ac:dyDescent="0.3">
      <c r="A410" s="180"/>
      <c r="C410" s="415"/>
      <c r="E410" s="415"/>
      <c r="F410" s="181"/>
    </row>
    <row r="411" spans="1:10" s="103" customFormat="1" x14ac:dyDescent="0.25">
      <c r="C411" s="415"/>
      <c r="E411" s="415"/>
      <c r="F411" s="181"/>
    </row>
    <row r="412" spans="1:10" s="103" customFormat="1" x14ac:dyDescent="0.25">
      <c r="C412" s="415"/>
      <c r="E412" s="415"/>
      <c r="F412" s="181"/>
    </row>
    <row r="413" spans="1:10" s="103" customFormat="1" x14ac:dyDescent="0.25">
      <c r="C413" s="415"/>
      <c r="E413" s="415"/>
      <c r="F413" s="181"/>
    </row>
    <row r="414" spans="1:10" s="103" customFormat="1" x14ac:dyDescent="0.25">
      <c r="C414" s="415"/>
      <c r="E414" s="415"/>
      <c r="F414" s="181"/>
    </row>
    <row r="415" spans="1:10" s="103" customFormat="1" x14ac:dyDescent="0.25">
      <c r="C415" s="415"/>
      <c r="E415" s="415"/>
      <c r="F415" s="181"/>
    </row>
    <row r="416" spans="1:10" s="103" customFormat="1" x14ac:dyDescent="0.25">
      <c r="C416" s="415"/>
      <c r="E416" s="415"/>
      <c r="F416" s="181"/>
    </row>
    <row r="417" spans="3:6" s="103" customFormat="1" x14ac:dyDescent="0.25">
      <c r="C417" s="415"/>
      <c r="E417" s="415"/>
      <c r="F417" s="181"/>
    </row>
    <row r="418" spans="3:6" s="103" customFormat="1" x14ac:dyDescent="0.25">
      <c r="C418" s="415"/>
      <c r="E418" s="415"/>
      <c r="F418" s="181"/>
    </row>
    <row r="419" spans="3:6" s="103" customFormat="1" x14ac:dyDescent="0.25">
      <c r="C419" s="415"/>
      <c r="E419" s="415"/>
      <c r="F419" s="181"/>
    </row>
    <row r="420" spans="3:6" s="103" customFormat="1" x14ac:dyDescent="0.25">
      <c r="C420" s="415"/>
      <c r="E420" s="415"/>
      <c r="F420" s="181"/>
    </row>
    <row r="421" spans="3:6" s="103" customFormat="1" x14ac:dyDescent="0.25">
      <c r="C421" s="415"/>
      <c r="E421" s="415"/>
      <c r="F421" s="181"/>
    </row>
    <row r="422" spans="3:6" s="103" customFormat="1" x14ac:dyDescent="0.25">
      <c r="C422" s="415"/>
      <c r="E422" s="415"/>
      <c r="F422" s="181"/>
    </row>
    <row r="423" spans="3:6" s="103" customFormat="1" x14ac:dyDescent="0.25">
      <c r="C423" s="415"/>
      <c r="E423" s="415"/>
      <c r="F423" s="181"/>
    </row>
    <row r="424" spans="3:6" s="103" customFormat="1" x14ac:dyDescent="0.25">
      <c r="C424" s="415"/>
      <c r="E424" s="415"/>
      <c r="F424" s="181"/>
    </row>
    <row r="425" spans="3:6" s="103" customFormat="1" x14ac:dyDescent="0.25">
      <c r="C425" s="415"/>
      <c r="E425" s="415"/>
      <c r="F425" s="181"/>
    </row>
    <row r="426" spans="3:6" s="103" customFormat="1" x14ac:dyDescent="0.25">
      <c r="C426" s="415"/>
      <c r="E426" s="415"/>
      <c r="F426" s="181"/>
    </row>
    <row r="427" spans="3:6" s="103" customFormat="1" x14ac:dyDescent="0.25">
      <c r="C427" s="415"/>
      <c r="E427" s="415"/>
      <c r="F427" s="181"/>
    </row>
    <row r="428" spans="3:6" s="103" customFormat="1" x14ac:dyDescent="0.25">
      <c r="C428" s="415"/>
      <c r="E428" s="415"/>
      <c r="F428" s="181"/>
    </row>
    <row r="429" spans="3:6" s="103" customFormat="1" x14ac:dyDescent="0.25">
      <c r="C429" s="415"/>
      <c r="E429" s="415"/>
      <c r="F429" s="181"/>
    </row>
    <row r="430" spans="3:6" s="103" customFormat="1" x14ac:dyDescent="0.25">
      <c r="C430" s="415"/>
      <c r="E430" s="415"/>
      <c r="F430" s="181"/>
    </row>
    <row r="431" spans="3:6" s="103" customFormat="1" x14ac:dyDescent="0.25">
      <c r="C431" s="415"/>
      <c r="E431" s="415"/>
      <c r="F431" s="181"/>
    </row>
    <row r="432" spans="3:6" s="103" customFormat="1" x14ac:dyDescent="0.25">
      <c r="C432" s="415"/>
      <c r="E432" s="415"/>
      <c r="F432" s="181"/>
    </row>
    <row r="433" spans="3:6" s="103" customFormat="1" x14ac:dyDescent="0.25">
      <c r="C433" s="415"/>
      <c r="E433" s="415"/>
      <c r="F433" s="181"/>
    </row>
    <row r="434" spans="3:6" s="103" customFormat="1" x14ac:dyDescent="0.25">
      <c r="C434" s="415"/>
      <c r="E434" s="415"/>
      <c r="F434" s="181"/>
    </row>
    <row r="435" spans="3:6" s="103" customFormat="1" x14ac:dyDescent="0.25">
      <c r="C435" s="415"/>
      <c r="E435" s="415"/>
      <c r="F435" s="181"/>
    </row>
    <row r="436" spans="3:6" s="103" customFormat="1" x14ac:dyDescent="0.25">
      <c r="C436" s="415"/>
      <c r="E436" s="415"/>
      <c r="F436" s="181"/>
    </row>
    <row r="437" spans="3:6" s="103" customFormat="1" x14ac:dyDescent="0.25">
      <c r="C437" s="415"/>
      <c r="E437" s="415"/>
      <c r="F437" s="181"/>
    </row>
    <row r="438" spans="3:6" s="103" customFormat="1" x14ac:dyDescent="0.25">
      <c r="C438" s="415"/>
      <c r="E438" s="415"/>
      <c r="F438" s="181"/>
    </row>
    <row r="439" spans="3:6" s="103" customFormat="1" x14ac:dyDescent="0.25">
      <c r="C439" s="415"/>
      <c r="E439" s="415"/>
      <c r="F439" s="181"/>
    </row>
    <row r="440" spans="3:6" s="103" customFormat="1" x14ac:dyDescent="0.25">
      <c r="C440" s="415"/>
      <c r="E440" s="415"/>
      <c r="F440" s="181"/>
    </row>
    <row r="441" spans="3:6" s="103" customFormat="1" x14ac:dyDescent="0.25">
      <c r="C441" s="415"/>
      <c r="E441" s="415"/>
      <c r="F441" s="181"/>
    </row>
    <row r="442" spans="3:6" s="103" customFormat="1" x14ac:dyDescent="0.25">
      <c r="C442" s="415"/>
      <c r="E442" s="415"/>
      <c r="F442" s="181"/>
    </row>
    <row r="443" spans="3:6" s="103" customFormat="1" x14ac:dyDescent="0.25">
      <c r="C443" s="415"/>
      <c r="E443" s="415"/>
      <c r="F443" s="181"/>
    </row>
    <row r="444" spans="3:6" s="103" customFormat="1" x14ac:dyDescent="0.25">
      <c r="C444" s="415"/>
      <c r="E444" s="415"/>
      <c r="F444" s="181"/>
    </row>
    <row r="445" spans="3:6" s="103" customFormat="1" x14ac:dyDescent="0.25">
      <c r="C445" s="415"/>
      <c r="E445" s="415"/>
      <c r="F445" s="181"/>
    </row>
    <row r="446" spans="3:6" s="103" customFormat="1" x14ac:dyDescent="0.25">
      <c r="C446" s="415"/>
      <c r="E446" s="415"/>
      <c r="F446" s="181"/>
    </row>
    <row r="447" spans="3:6" s="103" customFormat="1" x14ac:dyDescent="0.25">
      <c r="C447" s="415"/>
      <c r="E447" s="415"/>
      <c r="F447" s="181"/>
    </row>
    <row r="448" spans="3:6" s="103" customFormat="1" x14ac:dyDescent="0.25">
      <c r="C448" s="415"/>
      <c r="E448" s="415"/>
      <c r="F448" s="181"/>
    </row>
    <row r="449" spans="3:6" s="103" customFormat="1" x14ac:dyDescent="0.25">
      <c r="C449" s="415"/>
      <c r="E449" s="415"/>
      <c r="F449" s="181"/>
    </row>
    <row r="450" spans="3:6" s="103" customFormat="1" x14ac:dyDescent="0.25">
      <c r="C450" s="415"/>
      <c r="E450" s="415"/>
      <c r="F450" s="181"/>
    </row>
    <row r="451" spans="3:6" s="103" customFormat="1" x14ac:dyDescent="0.25">
      <c r="C451" s="415"/>
      <c r="E451" s="415"/>
      <c r="F451" s="181"/>
    </row>
    <row r="452" spans="3:6" s="103" customFormat="1" x14ac:dyDescent="0.25">
      <c r="C452" s="415"/>
      <c r="E452" s="415"/>
      <c r="F452" s="181"/>
    </row>
    <row r="453" spans="3:6" s="103" customFormat="1" x14ac:dyDescent="0.25">
      <c r="C453" s="415"/>
      <c r="E453" s="415"/>
      <c r="F453" s="181"/>
    </row>
    <row r="454" spans="3:6" s="103" customFormat="1" x14ac:dyDescent="0.25">
      <c r="C454" s="415"/>
      <c r="E454" s="415"/>
      <c r="F454" s="181"/>
    </row>
    <row r="455" spans="3:6" s="103" customFormat="1" x14ac:dyDescent="0.25">
      <c r="C455" s="415"/>
      <c r="E455" s="415"/>
      <c r="F455" s="181"/>
    </row>
    <row r="456" spans="3:6" s="103" customFormat="1" x14ac:dyDescent="0.25">
      <c r="C456" s="415"/>
      <c r="E456" s="415"/>
      <c r="F456" s="181"/>
    </row>
    <row r="457" spans="3:6" s="103" customFormat="1" x14ac:dyDescent="0.25">
      <c r="C457" s="415"/>
      <c r="E457" s="415"/>
      <c r="F457" s="181"/>
    </row>
    <row r="458" spans="3:6" s="103" customFormat="1" x14ac:dyDescent="0.25">
      <c r="C458" s="415"/>
      <c r="E458" s="415"/>
      <c r="F458" s="181"/>
    </row>
    <row r="459" spans="3:6" s="103" customFormat="1" x14ac:dyDescent="0.25">
      <c r="C459" s="415"/>
      <c r="E459" s="415"/>
      <c r="F459" s="181"/>
    </row>
    <row r="460" spans="3:6" s="103" customFormat="1" x14ac:dyDescent="0.25">
      <c r="C460" s="415"/>
      <c r="E460" s="415"/>
      <c r="F460" s="181"/>
    </row>
    <row r="461" spans="3:6" s="103" customFormat="1" x14ac:dyDescent="0.25">
      <c r="C461" s="415"/>
      <c r="E461" s="415"/>
      <c r="F461" s="181"/>
    </row>
    <row r="462" spans="3:6" s="103" customFormat="1" x14ac:dyDescent="0.25">
      <c r="C462" s="415"/>
      <c r="E462" s="415"/>
      <c r="F462" s="181"/>
    </row>
    <row r="463" spans="3:6" s="103" customFormat="1" x14ac:dyDescent="0.25">
      <c r="C463" s="415"/>
      <c r="E463" s="415"/>
      <c r="F463" s="181"/>
    </row>
    <row r="464" spans="3:6" s="103" customFormat="1" x14ac:dyDescent="0.25">
      <c r="C464" s="415"/>
      <c r="E464" s="415"/>
      <c r="F464" s="181"/>
    </row>
    <row r="465" spans="3:6" s="103" customFormat="1" x14ac:dyDescent="0.25">
      <c r="C465" s="415"/>
      <c r="E465" s="415"/>
      <c r="F465" s="181"/>
    </row>
    <row r="466" spans="3:6" s="103" customFormat="1" x14ac:dyDescent="0.25">
      <c r="C466" s="415"/>
      <c r="E466" s="415"/>
      <c r="F466" s="181"/>
    </row>
    <row r="467" spans="3:6" s="103" customFormat="1" x14ac:dyDescent="0.25">
      <c r="C467" s="415"/>
      <c r="E467" s="415"/>
      <c r="F467" s="181"/>
    </row>
    <row r="468" spans="3:6" s="103" customFormat="1" x14ac:dyDescent="0.25">
      <c r="C468" s="415"/>
      <c r="E468" s="415"/>
      <c r="F468" s="181"/>
    </row>
    <row r="469" spans="3:6" s="103" customFormat="1" x14ac:dyDescent="0.25">
      <c r="C469" s="415"/>
      <c r="E469" s="415"/>
      <c r="F469" s="181"/>
    </row>
    <row r="470" spans="3:6" s="103" customFormat="1" x14ac:dyDescent="0.25">
      <c r="C470" s="415"/>
      <c r="E470" s="415"/>
      <c r="F470" s="181"/>
    </row>
    <row r="471" spans="3:6" s="103" customFormat="1" x14ac:dyDescent="0.25">
      <c r="C471" s="415"/>
      <c r="E471" s="415"/>
      <c r="F471" s="181"/>
    </row>
    <row r="472" spans="3:6" s="103" customFormat="1" x14ac:dyDescent="0.25">
      <c r="C472" s="415"/>
      <c r="E472" s="415"/>
      <c r="F472" s="181"/>
    </row>
    <row r="473" spans="3:6" s="103" customFormat="1" x14ac:dyDescent="0.25">
      <c r="C473" s="415"/>
      <c r="E473" s="415"/>
      <c r="F473" s="181"/>
    </row>
    <row r="474" spans="3:6" s="103" customFormat="1" x14ac:dyDescent="0.25">
      <c r="C474" s="415"/>
      <c r="E474" s="415"/>
      <c r="F474" s="181"/>
    </row>
    <row r="475" spans="3:6" s="103" customFormat="1" x14ac:dyDescent="0.25">
      <c r="C475" s="415"/>
      <c r="E475" s="415"/>
      <c r="F475" s="181"/>
    </row>
    <row r="476" spans="3:6" s="103" customFormat="1" x14ac:dyDescent="0.25">
      <c r="C476" s="415"/>
      <c r="E476" s="415"/>
      <c r="F476" s="181"/>
    </row>
    <row r="477" spans="3:6" s="103" customFormat="1" x14ac:dyDescent="0.25">
      <c r="C477" s="415"/>
      <c r="E477" s="415"/>
      <c r="F477" s="181"/>
    </row>
    <row r="478" spans="3:6" s="103" customFormat="1" x14ac:dyDescent="0.25">
      <c r="C478" s="415"/>
      <c r="E478" s="415"/>
      <c r="F478" s="181"/>
    </row>
    <row r="479" spans="3:6" s="103" customFormat="1" x14ac:dyDescent="0.25">
      <c r="C479" s="415"/>
      <c r="E479" s="415"/>
      <c r="F479" s="181"/>
    </row>
    <row r="480" spans="3:6" s="103" customFormat="1" x14ac:dyDescent="0.25">
      <c r="C480" s="415"/>
      <c r="E480" s="415"/>
      <c r="F480" s="181"/>
    </row>
    <row r="481" spans="3:6" s="103" customFormat="1" x14ac:dyDescent="0.25">
      <c r="C481" s="415"/>
      <c r="E481" s="415"/>
      <c r="F481" s="181"/>
    </row>
    <row r="482" spans="3:6" s="103" customFormat="1" x14ac:dyDescent="0.25">
      <c r="C482" s="415"/>
      <c r="E482" s="415"/>
      <c r="F482" s="181"/>
    </row>
    <row r="483" spans="3:6" s="103" customFormat="1" x14ac:dyDescent="0.25">
      <c r="C483" s="415"/>
      <c r="E483" s="415"/>
      <c r="F483" s="181"/>
    </row>
    <row r="484" spans="3:6" s="103" customFormat="1" x14ac:dyDescent="0.25">
      <c r="C484" s="415"/>
      <c r="E484" s="415"/>
      <c r="F484" s="181"/>
    </row>
    <row r="485" spans="3:6" s="103" customFormat="1" x14ac:dyDescent="0.25">
      <c r="C485" s="415"/>
      <c r="E485" s="415"/>
      <c r="F485" s="181"/>
    </row>
    <row r="486" spans="3:6" s="103" customFormat="1" x14ac:dyDescent="0.25">
      <c r="C486" s="415"/>
      <c r="E486" s="415"/>
      <c r="F486" s="181"/>
    </row>
    <row r="487" spans="3:6" s="103" customFormat="1" x14ac:dyDescent="0.25">
      <c r="C487" s="415"/>
      <c r="E487" s="415"/>
      <c r="F487" s="181"/>
    </row>
    <row r="488" spans="3:6" s="103" customFormat="1" x14ac:dyDescent="0.25">
      <c r="C488" s="415"/>
      <c r="E488" s="415"/>
      <c r="F488" s="181"/>
    </row>
    <row r="489" spans="3:6" s="103" customFormat="1" x14ac:dyDescent="0.25">
      <c r="C489" s="415"/>
      <c r="E489" s="415"/>
      <c r="F489" s="181"/>
    </row>
    <row r="490" spans="3:6" s="103" customFormat="1" x14ac:dyDescent="0.25">
      <c r="C490" s="415"/>
      <c r="E490" s="415"/>
      <c r="F490" s="181"/>
    </row>
    <row r="491" spans="3:6" s="103" customFormat="1" x14ac:dyDescent="0.25">
      <c r="C491" s="415"/>
      <c r="E491" s="415"/>
      <c r="F491" s="181"/>
    </row>
    <row r="492" spans="3:6" s="103" customFormat="1" x14ac:dyDescent="0.25">
      <c r="C492" s="415"/>
      <c r="E492" s="415"/>
      <c r="F492" s="181"/>
    </row>
    <row r="493" spans="3:6" s="103" customFormat="1" x14ac:dyDescent="0.25">
      <c r="C493" s="415"/>
      <c r="E493" s="415"/>
      <c r="F493" s="181"/>
    </row>
    <row r="494" spans="3:6" s="103" customFormat="1" x14ac:dyDescent="0.25">
      <c r="C494" s="415"/>
      <c r="E494" s="415"/>
      <c r="F494" s="181"/>
    </row>
    <row r="495" spans="3:6" s="103" customFormat="1" x14ac:dyDescent="0.25">
      <c r="C495" s="415"/>
      <c r="E495" s="415"/>
      <c r="F495" s="181"/>
    </row>
    <row r="496" spans="3:6" s="103" customFormat="1" x14ac:dyDescent="0.25">
      <c r="C496" s="415"/>
      <c r="E496" s="415"/>
      <c r="F496" s="181"/>
    </row>
    <row r="497" spans="3:6" s="103" customFormat="1" x14ac:dyDescent="0.25">
      <c r="C497" s="415"/>
      <c r="E497" s="415"/>
      <c r="F497" s="181"/>
    </row>
    <row r="498" spans="3:6" s="103" customFormat="1" x14ac:dyDescent="0.25">
      <c r="C498" s="415"/>
      <c r="E498" s="415"/>
      <c r="F498" s="181"/>
    </row>
    <row r="499" spans="3:6" s="103" customFormat="1" x14ac:dyDescent="0.25">
      <c r="C499" s="415"/>
      <c r="E499" s="415"/>
      <c r="F499" s="181"/>
    </row>
    <row r="500" spans="3:6" s="103" customFormat="1" x14ac:dyDescent="0.25">
      <c r="C500" s="415"/>
      <c r="E500" s="415"/>
      <c r="F500" s="181"/>
    </row>
    <row r="501" spans="3:6" s="103" customFormat="1" x14ac:dyDescent="0.25">
      <c r="C501" s="415"/>
      <c r="E501" s="415"/>
      <c r="F501" s="181"/>
    </row>
    <row r="502" spans="3:6" s="103" customFormat="1" x14ac:dyDescent="0.25">
      <c r="C502" s="415"/>
      <c r="E502" s="415"/>
      <c r="F502" s="181"/>
    </row>
    <row r="503" spans="3:6" s="103" customFormat="1" x14ac:dyDescent="0.25">
      <c r="C503" s="415"/>
      <c r="E503" s="415"/>
      <c r="F503" s="181"/>
    </row>
    <row r="504" spans="3:6" s="103" customFormat="1" x14ac:dyDescent="0.25">
      <c r="C504" s="415"/>
      <c r="E504" s="415"/>
      <c r="F504" s="181"/>
    </row>
    <row r="505" spans="3:6" s="103" customFormat="1" x14ac:dyDescent="0.25">
      <c r="C505" s="415"/>
      <c r="E505" s="415"/>
      <c r="F505" s="181"/>
    </row>
    <row r="506" spans="3:6" s="103" customFormat="1" x14ac:dyDescent="0.25">
      <c r="C506" s="415"/>
      <c r="E506" s="415"/>
      <c r="F506" s="181"/>
    </row>
    <row r="507" spans="3:6" s="103" customFormat="1" x14ac:dyDescent="0.25">
      <c r="C507" s="415"/>
      <c r="E507" s="415"/>
      <c r="F507" s="181"/>
    </row>
    <row r="508" spans="3:6" s="103" customFormat="1" x14ac:dyDescent="0.25">
      <c r="C508" s="415"/>
      <c r="E508" s="415"/>
      <c r="F508" s="181"/>
    </row>
    <row r="509" spans="3:6" s="103" customFormat="1" x14ac:dyDescent="0.25">
      <c r="C509" s="415"/>
      <c r="E509" s="415"/>
      <c r="F509" s="181"/>
    </row>
    <row r="510" spans="3:6" s="103" customFormat="1" x14ac:dyDescent="0.25">
      <c r="C510" s="415"/>
      <c r="E510" s="415"/>
      <c r="F510" s="181"/>
    </row>
    <row r="511" spans="3:6" s="103" customFormat="1" x14ac:dyDescent="0.25">
      <c r="C511" s="415"/>
      <c r="E511" s="415"/>
      <c r="F511" s="181"/>
    </row>
    <row r="512" spans="3:6" s="103" customFormat="1" x14ac:dyDescent="0.25">
      <c r="C512" s="415"/>
      <c r="E512" s="415"/>
      <c r="F512" s="181"/>
    </row>
    <row r="513" spans="3:6" s="103" customFormat="1" x14ac:dyDescent="0.25">
      <c r="C513" s="415"/>
      <c r="E513" s="415"/>
      <c r="F513" s="181"/>
    </row>
    <row r="514" spans="3:6" s="103" customFormat="1" x14ac:dyDescent="0.25">
      <c r="C514" s="415"/>
      <c r="E514" s="415"/>
      <c r="F514" s="181"/>
    </row>
    <row r="515" spans="3:6" s="103" customFormat="1" x14ac:dyDescent="0.25">
      <c r="C515" s="415"/>
      <c r="E515" s="415"/>
      <c r="F515" s="181"/>
    </row>
    <row r="516" spans="3:6" s="103" customFormat="1" x14ac:dyDescent="0.25">
      <c r="C516" s="415"/>
      <c r="E516" s="415"/>
      <c r="F516" s="181"/>
    </row>
    <row r="517" spans="3:6" s="103" customFormat="1" x14ac:dyDescent="0.25">
      <c r="C517" s="415"/>
      <c r="E517" s="415"/>
      <c r="F517" s="181"/>
    </row>
    <row r="518" spans="3:6" s="103" customFormat="1" x14ac:dyDescent="0.25">
      <c r="C518" s="415"/>
      <c r="E518" s="415"/>
      <c r="F518" s="181"/>
    </row>
    <row r="519" spans="3:6" s="103" customFormat="1" x14ac:dyDescent="0.25">
      <c r="C519" s="415"/>
      <c r="E519" s="415"/>
      <c r="F519" s="181"/>
    </row>
    <row r="520" spans="3:6" s="103" customFormat="1" x14ac:dyDescent="0.25">
      <c r="C520" s="415"/>
      <c r="E520" s="415"/>
      <c r="F520" s="181"/>
    </row>
    <row r="521" spans="3:6" s="103" customFormat="1" x14ac:dyDescent="0.25">
      <c r="C521" s="415"/>
      <c r="E521" s="415"/>
      <c r="F521" s="181"/>
    </row>
    <row r="522" spans="3:6" s="103" customFormat="1" x14ac:dyDescent="0.25">
      <c r="C522" s="415"/>
      <c r="E522" s="415"/>
      <c r="F522" s="181"/>
    </row>
    <row r="523" spans="3:6" s="103" customFormat="1" x14ac:dyDescent="0.25">
      <c r="C523" s="415"/>
      <c r="E523" s="415"/>
      <c r="F523" s="181"/>
    </row>
    <row r="524" spans="3:6" s="103" customFormat="1" x14ac:dyDescent="0.25">
      <c r="C524" s="415"/>
      <c r="E524" s="415"/>
      <c r="F524" s="181"/>
    </row>
    <row r="525" spans="3:6" s="103" customFormat="1" x14ac:dyDescent="0.25">
      <c r="C525" s="415"/>
      <c r="E525" s="415"/>
      <c r="F525" s="181"/>
    </row>
    <row r="526" spans="3:6" s="103" customFormat="1" x14ac:dyDescent="0.25">
      <c r="C526" s="415"/>
      <c r="E526" s="415"/>
      <c r="F526" s="181"/>
    </row>
    <row r="527" spans="3:6" s="103" customFormat="1" x14ac:dyDescent="0.25">
      <c r="C527" s="415"/>
      <c r="E527" s="415"/>
      <c r="F527" s="181"/>
    </row>
    <row r="528" spans="3:6" s="103" customFormat="1" x14ac:dyDescent="0.25">
      <c r="C528" s="415"/>
      <c r="E528" s="415"/>
      <c r="F528" s="181"/>
    </row>
    <row r="529" spans="3:6" s="103" customFormat="1" x14ac:dyDescent="0.25">
      <c r="C529" s="415"/>
      <c r="E529" s="415"/>
      <c r="F529" s="181"/>
    </row>
    <row r="530" spans="3:6" s="103" customFormat="1" x14ac:dyDescent="0.25">
      <c r="C530" s="415"/>
      <c r="E530" s="415"/>
      <c r="F530" s="181"/>
    </row>
    <row r="531" spans="3:6" s="103" customFormat="1" x14ac:dyDescent="0.25">
      <c r="C531" s="415"/>
      <c r="E531" s="415"/>
      <c r="F531" s="181"/>
    </row>
    <row r="532" spans="3:6" s="103" customFormat="1" x14ac:dyDescent="0.25">
      <c r="C532" s="415"/>
      <c r="E532" s="415"/>
      <c r="F532" s="181"/>
    </row>
    <row r="533" spans="3:6" s="103" customFormat="1" x14ac:dyDescent="0.25">
      <c r="C533" s="415"/>
      <c r="E533" s="415"/>
      <c r="F533" s="181"/>
    </row>
    <row r="534" spans="3:6" s="103" customFormat="1" x14ac:dyDescent="0.25">
      <c r="C534" s="415"/>
      <c r="E534" s="415"/>
      <c r="F534" s="181"/>
    </row>
    <row r="535" spans="3:6" s="103" customFormat="1" x14ac:dyDescent="0.25">
      <c r="C535" s="415"/>
      <c r="E535" s="415"/>
      <c r="F535" s="181"/>
    </row>
    <row r="536" spans="3:6" s="103" customFormat="1" x14ac:dyDescent="0.25">
      <c r="C536" s="415"/>
      <c r="E536" s="415"/>
      <c r="F536" s="181"/>
    </row>
    <row r="537" spans="3:6" s="103" customFormat="1" x14ac:dyDescent="0.25">
      <c r="C537" s="415"/>
      <c r="E537" s="415"/>
      <c r="F537" s="181"/>
    </row>
    <row r="538" spans="3:6" s="103" customFormat="1" x14ac:dyDescent="0.25">
      <c r="C538" s="415"/>
      <c r="E538" s="415"/>
      <c r="F538" s="181"/>
    </row>
    <row r="539" spans="3:6" s="103" customFormat="1" x14ac:dyDescent="0.25">
      <c r="C539" s="415"/>
      <c r="E539" s="415"/>
      <c r="F539" s="181"/>
    </row>
    <row r="540" spans="3:6" s="103" customFormat="1" x14ac:dyDescent="0.25">
      <c r="C540" s="415"/>
      <c r="E540" s="415"/>
      <c r="F540" s="181"/>
    </row>
    <row r="541" spans="3:6" s="103" customFormat="1" x14ac:dyDescent="0.25">
      <c r="C541" s="415"/>
      <c r="E541" s="415"/>
      <c r="F541" s="181"/>
    </row>
    <row r="542" spans="3:6" s="103" customFormat="1" x14ac:dyDescent="0.25">
      <c r="C542" s="415"/>
      <c r="E542" s="415"/>
      <c r="F542" s="181"/>
    </row>
    <row r="543" spans="3:6" s="103" customFormat="1" x14ac:dyDescent="0.25">
      <c r="C543" s="415"/>
      <c r="E543" s="415"/>
      <c r="F543" s="181"/>
    </row>
    <row r="544" spans="3:6" s="103" customFormat="1" x14ac:dyDescent="0.25">
      <c r="C544" s="415"/>
      <c r="E544" s="415"/>
      <c r="F544" s="181"/>
    </row>
    <row r="545" spans="3:6" s="103" customFormat="1" x14ac:dyDescent="0.25">
      <c r="C545" s="415"/>
      <c r="E545" s="415"/>
      <c r="F545" s="181"/>
    </row>
    <row r="546" spans="3:6" s="103" customFormat="1" x14ac:dyDescent="0.25">
      <c r="C546" s="415"/>
      <c r="E546" s="415"/>
      <c r="F546" s="181"/>
    </row>
    <row r="547" spans="3:6" s="103" customFormat="1" x14ac:dyDescent="0.25">
      <c r="C547" s="415"/>
      <c r="E547" s="415"/>
      <c r="F547" s="181"/>
    </row>
    <row r="548" spans="3:6" s="103" customFormat="1" x14ac:dyDescent="0.25">
      <c r="C548" s="415"/>
      <c r="E548" s="415"/>
      <c r="F548" s="181"/>
    </row>
    <row r="549" spans="3:6" s="103" customFormat="1" x14ac:dyDescent="0.25">
      <c r="C549" s="415"/>
      <c r="E549" s="415"/>
      <c r="F549" s="181"/>
    </row>
    <row r="550" spans="3:6" s="103" customFormat="1" x14ac:dyDescent="0.25">
      <c r="C550" s="415"/>
      <c r="E550" s="415"/>
      <c r="F550" s="181"/>
    </row>
    <row r="551" spans="3:6" s="103" customFormat="1" x14ac:dyDescent="0.25">
      <c r="C551" s="415"/>
      <c r="E551" s="415"/>
      <c r="F551" s="181"/>
    </row>
    <row r="552" spans="3:6" s="103" customFormat="1" x14ac:dyDescent="0.25">
      <c r="C552" s="415"/>
      <c r="E552" s="415"/>
      <c r="F552" s="181"/>
    </row>
    <row r="553" spans="3:6" s="103" customFormat="1" x14ac:dyDescent="0.25">
      <c r="C553" s="415"/>
      <c r="E553" s="415"/>
      <c r="F553" s="181"/>
    </row>
    <row r="554" spans="3:6" s="103" customFormat="1" x14ac:dyDescent="0.25">
      <c r="C554" s="415"/>
      <c r="E554" s="415"/>
      <c r="F554" s="181"/>
    </row>
    <row r="555" spans="3:6" s="103" customFormat="1" x14ac:dyDescent="0.25">
      <c r="C555" s="415"/>
      <c r="E555" s="415"/>
      <c r="F555" s="181"/>
    </row>
    <row r="556" spans="3:6" s="103" customFormat="1" x14ac:dyDescent="0.25">
      <c r="C556" s="415"/>
      <c r="E556" s="415"/>
      <c r="F556" s="181"/>
    </row>
    <row r="557" spans="3:6" s="103" customFormat="1" x14ac:dyDescent="0.25">
      <c r="C557" s="415"/>
      <c r="E557" s="415"/>
      <c r="F557" s="181"/>
    </row>
    <row r="558" spans="3:6" s="103" customFormat="1" x14ac:dyDescent="0.25">
      <c r="C558" s="415"/>
      <c r="E558" s="415"/>
      <c r="F558" s="181"/>
    </row>
    <row r="559" spans="3:6" s="103" customFormat="1" x14ac:dyDescent="0.25">
      <c r="C559" s="415"/>
      <c r="E559" s="415"/>
      <c r="F559" s="181"/>
    </row>
    <row r="560" spans="3:6" s="103" customFormat="1" x14ac:dyDescent="0.25">
      <c r="C560" s="415"/>
      <c r="E560" s="415"/>
      <c r="F560" s="181"/>
    </row>
    <row r="561" spans="3:6" s="103" customFormat="1" x14ac:dyDescent="0.25">
      <c r="C561" s="415"/>
      <c r="E561" s="415"/>
      <c r="F561" s="181"/>
    </row>
    <row r="562" spans="3:6" s="103" customFormat="1" x14ac:dyDescent="0.25">
      <c r="C562" s="415"/>
      <c r="E562" s="415"/>
      <c r="F562" s="181"/>
    </row>
    <row r="563" spans="3:6" s="103" customFormat="1" x14ac:dyDescent="0.25">
      <c r="C563" s="415"/>
      <c r="E563" s="415"/>
      <c r="F563" s="181"/>
    </row>
    <row r="564" spans="3:6" s="103" customFormat="1" x14ac:dyDescent="0.25">
      <c r="C564" s="415"/>
      <c r="E564" s="415"/>
      <c r="F564" s="181"/>
    </row>
    <row r="565" spans="3:6" s="103" customFormat="1" x14ac:dyDescent="0.25">
      <c r="C565" s="415"/>
      <c r="E565" s="415"/>
      <c r="F565" s="181"/>
    </row>
    <row r="566" spans="3:6" s="103" customFormat="1" x14ac:dyDescent="0.25">
      <c r="C566" s="415"/>
      <c r="E566" s="415"/>
      <c r="F566" s="181"/>
    </row>
    <row r="567" spans="3:6" s="103" customFormat="1" x14ac:dyDescent="0.25">
      <c r="C567" s="415"/>
      <c r="E567" s="415"/>
      <c r="F567" s="181"/>
    </row>
    <row r="568" spans="3:6" s="103" customFormat="1" x14ac:dyDescent="0.25">
      <c r="C568" s="415"/>
      <c r="E568" s="415"/>
      <c r="F568" s="181"/>
    </row>
    <row r="569" spans="3:6" s="103" customFormat="1" x14ac:dyDescent="0.25">
      <c r="C569" s="415"/>
      <c r="E569" s="415"/>
      <c r="F569" s="181"/>
    </row>
    <row r="570" spans="3:6" s="103" customFormat="1" x14ac:dyDescent="0.25">
      <c r="C570" s="415"/>
      <c r="E570" s="415"/>
      <c r="F570" s="181"/>
    </row>
    <row r="571" spans="3:6" s="103" customFormat="1" x14ac:dyDescent="0.25">
      <c r="C571" s="415"/>
      <c r="E571" s="415"/>
      <c r="F571" s="181"/>
    </row>
    <row r="572" spans="3:6" s="103" customFormat="1" x14ac:dyDescent="0.25">
      <c r="C572" s="415"/>
      <c r="E572" s="415"/>
      <c r="F572" s="181"/>
    </row>
    <row r="573" spans="3:6" s="103" customFormat="1" x14ac:dyDescent="0.25">
      <c r="C573" s="415"/>
      <c r="E573" s="415"/>
      <c r="F573" s="181"/>
    </row>
    <row r="574" spans="3:6" s="103" customFormat="1" x14ac:dyDescent="0.25">
      <c r="C574" s="415"/>
      <c r="E574" s="415"/>
      <c r="F574" s="181"/>
    </row>
    <row r="575" spans="3:6" s="103" customFormat="1" x14ac:dyDescent="0.25">
      <c r="C575" s="415"/>
      <c r="E575" s="415"/>
      <c r="F575" s="181"/>
    </row>
    <row r="576" spans="3:6" s="103" customFormat="1" x14ac:dyDescent="0.25">
      <c r="C576" s="415"/>
      <c r="E576" s="415"/>
      <c r="F576" s="181"/>
    </row>
    <row r="577" spans="3:6" s="103" customFormat="1" x14ac:dyDescent="0.25">
      <c r="C577" s="415"/>
      <c r="E577" s="415"/>
      <c r="F577" s="181"/>
    </row>
    <row r="578" spans="3:6" s="103" customFormat="1" x14ac:dyDescent="0.25">
      <c r="C578" s="415"/>
      <c r="E578" s="415"/>
      <c r="F578" s="181"/>
    </row>
    <row r="579" spans="3:6" s="103" customFormat="1" x14ac:dyDescent="0.25">
      <c r="C579" s="415"/>
      <c r="E579" s="415"/>
      <c r="F579" s="181"/>
    </row>
    <row r="580" spans="3:6" s="103" customFormat="1" x14ac:dyDescent="0.25">
      <c r="C580" s="415"/>
      <c r="E580" s="415"/>
      <c r="F580" s="181"/>
    </row>
    <row r="581" spans="3:6" s="103" customFormat="1" x14ac:dyDescent="0.25">
      <c r="C581" s="415"/>
      <c r="E581" s="415"/>
      <c r="F581" s="181"/>
    </row>
    <row r="582" spans="3:6" s="103" customFormat="1" x14ac:dyDescent="0.25">
      <c r="C582" s="415"/>
      <c r="E582" s="415"/>
      <c r="F582" s="181"/>
    </row>
    <row r="583" spans="3:6" s="103" customFormat="1" x14ac:dyDescent="0.25">
      <c r="C583" s="415"/>
      <c r="E583" s="415"/>
      <c r="F583" s="181"/>
    </row>
    <row r="584" spans="3:6" s="103" customFormat="1" x14ac:dyDescent="0.25">
      <c r="C584" s="415"/>
      <c r="E584" s="415"/>
      <c r="F584" s="181"/>
    </row>
    <row r="585" spans="3:6" s="103" customFormat="1" x14ac:dyDescent="0.25">
      <c r="C585" s="415"/>
      <c r="E585" s="415"/>
      <c r="F585" s="181"/>
    </row>
    <row r="586" spans="3:6" s="103" customFormat="1" x14ac:dyDescent="0.25">
      <c r="C586" s="415"/>
      <c r="E586" s="415"/>
      <c r="F586" s="181"/>
    </row>
    <row r="587" spans="3:6" s="103" customFormat="1" x14ac:dyDescent="0.25">
      <c r="C587" s="415"/>
      <c r="E587" s="415"/>
      <c r="F587" s="181"/>
    </row>
    <row r="588" spans="3:6" s="103" customFormat="1" x14ac:dyDescent="0.25">
      <c r="C588" s="415"/>
      <c r="E588" s="415"/>
      <c r="F588" s="181"/>
    </row>
    <row r="589" spans="3:6" s="103" customFormat="1" x14ac:dyDescent="0.25">
      <c r="C589" s="415"/>
      <c r="E589" s="415"/>
      <c r="F589" s="181"/>
    </row>
    <row r="590" spans="3:6" s="103" customFormat="1" x14ac:dyDescent="0.25">
      <c r="C590" s="415"/>
      <c r="E590" s="415"/>
      <c r="F590" s="181"/>
    </row>
    <row r="591" spans="3:6" s="103" customFormat="1" x14ac:dyDescent="0.25">
      <c r="C591" s="415"/>
      <c r="E591" s="415"/>
      <c r="F591" s="181"/>
    </row>
    <row r="592" spans="3:6" s="103" customFormat="1" x14ac:dyDescent="0.25">
      <c r="C592" s="415"/>
      <c r="E592" s="415"/>
      <c r="F592" s="181"/>
    </row>
    <row r="593" spans="3:6" s="103" customFormat="1" x14ac:dyDescent="0.25">
      <c r="C593" s="415"/>
      <c r="E593" s="415"/>
      <c r="F593" s="181"/>
    </row>
    <row r="594" spans="3:6" s="103" customFormat="1" x14ac:dyDescent="0.25">
      <c r="C594" s="415"/>
      <c r="E594" s="415"/>
      <c r="F594" s="181"/>
    </row>
    <row r="595" spans="3:6" s="103" customFormat="1" x14ac:dyDescent="0.25">
      <c r="C595" s="415"/>
      <c r="E595" s="415"/>
      <c r="F595" s="181"/>
    </row>
    <row r="596" spans="3:6" s="103" customFormat="1" x14ac:dyDescent="0.25">
      <c r="C596" s="415"/>
      <c r="E596" s="415"/>
      <c r="F596" s="181"/>
    </row>
    <row r="597" spans="3:6" s="103" customFormat="1" x14ac:dyDescent="0.25">
      <c r="C597" s="415"/>
      <c r="E597" s="415"/>
      <c r="F597" s="181"/>
    </row>
    <row r="598" spans="3:6" s="103" customFormat="1" x14ac:dyDescent="0.25">
      <c r="C598" s="415"/>
      <c r="E598" s="415"/>
      <c r="F598" s="181"/>
    </row>
    <row r="599" spans="3:6" s="103" customFormat="1" x14ac:dyDescent="0.25">
      <c r="C599" s="415"/>
      <c r="E599" s="415"/>
      <c r="F599" s="181"/>
    </row>
    <row r="600" spans="3:6" s="103" customFormat="1" x14ac:dyDescent="0.25">
      <c r="C600" s="415"/>
      <c r="E600" s="415"/>
      <c r="F600" s="181"/>
    </row>
    <row r="601" spans="3:6" s="103" customFormat="1" x14ac:dyDescent="0.25">
      <c r="C601" s="415"/>
      <c r="E601" s="415"/>
      <c r="F601" s="181"/>
    </row>
    <row r="602" spans="3:6" s="103" customFormat="1" x14ac:dyDescent="0.25">
      <c r="C602" s="415"/>
      <c r="E602" s="415"/>
      <c r="F602" s="181"/>
    </row>
    <row r="603" spans="3:6" s="103" customFormat="1" x14ac:dyDescent="0.25">
      <c r="C603" s="415"/>
      <c r="E603" s="415"/>
      <c r="F603" s="181"/>
    </row>
    <row r="604" spans="3:6" s="103" customFormat="1" x14ac:dyDescent="0.25">
      <c r="C604" s="415"/>
      <c r="E604" s="415"/>
      <c r="F604" s="181"/>
    </row>
    <row r="605" spans="3:6" s="103" customFormat="1" x14ac:dyDescent="0.25">
      <c r="C605" s="415"/>
      <c r="E605" s="415"/>
      <c r="F605" s="181"/>
    </row>
    <row r="606" spans="3:6" s="103" customFormat="1" x14ac:dyDescent="0.25">
      <c r="C606" s="415"/>
      <c r="E606" s="415"/>
      <c r="F606" s="181"/>
    </row>
    <row r="607" spans="3:6" s="103" customFormat="1" x14ac:dyDescent="0.25">
      <c r="C607" s="415"/>
      <c r="E607" s="415"/>
      <c r="F607" s="181"/>
    </row>
    <row r="608" spans="3:6" s="103" customFormat="1" x14ac:dyDescent="0.25">
      <c r="C608" s="415"/>
      <c r="E608" s="415"/>
      <c r="F608" s="181"/>
    </row>
    <row r="609" spans="3:6" s="103" customFormat="1" x14ac:dyDescent="0.25">
      <c r="C609" s="415"/>
      <c r="E609" s="415"/>
      <c r="F609" s="181"/>
    </row>
    <row r="610" spans="3:6" s="103" customFormat="1" x14ac:dyDescent="0.25">
      <c r="C610" s="415"/>
      <c r="E610" s="415"/>
      <c r="F610" s="181"/>
    </row>
    <row r="611" spans="3:6" s="103" customFormat="1" x14ac:dyDescent="0.25">
      <c r="C611" s="415"/>
      <c r="E611" s="415"/>
      <c r="F611" s="181"/>
    </row>
    <row r="612" spans="3:6" s="103" customFormat="1" x14ac:dyDescent="0.25">
      <c r="C612" s="415"/>
      <c r="E612" s="415"/>
      <c r="F612" s="181"/>
    </row>
    <row r="613" spans="3:6" s="103" customFormat="1" x14ac:dyDescent="0.25">
      <c r="C613" s="415"/>
      <c r="E613" s="415"/>
      <c r="F613" s="181"/>
    </row>
    <row r="614" spans="3:6" s="103" customFormat="1" x14ac:dyDescent="0.25">
      <c r="C614" s="415"/>
      <c r="E614" s="415"/>
      <c r="F614" s="181"/>
    </row>
    <row r="615" spans="3:6" s="103" customFormat="1" x14ac:dyDescent="0.25">
      <c r="C615" s="415"/>
      <c r="E615" s="415"/>
      <c r="F615" s="181"/>
    </row>
    <row r="616" spans="3:6" s="103" customFormat="1" x14ac:dyDescent="0.25">
      <c r="C616" s="415"/>
      <c r="E616" s="415"/>
      <c r="F616" s="181"/>
    </row>
    <row r="617" spans="3:6" s="103" customFormat="1" x14ac:dyDescent="0.25">
      <c r="C617" s="415"/>
      <c r="E617" s="415"/>
      <c r="F617" s="181"/>
    </row>
    <row r="618" spans="3:6" s="103" customFormat="1" x14ac:dyDescent="0.25">
      <c r="C618" s="415"/>
      <c r="E618" s="415"/>
      <c r="F618" s="181"/>
    </row>
    <row r="619" spans="3:6" s="103" customFormat="1" x14ac:dyDescent="0.25">
      <c r="C619" s="415"/>
      <c r="E619" s="415"/>
      <c r="F619" s="181"/>
    </row>
    <row r="620" spans="3:6" s="103" customFormat="1" x14ac:dyDescent="0.25">
      <c r="C620" s="415"/>
      <c r="E620" s="415"/>
      <c r="F620" s="181"/>
    </row>
    <row r="621" spans="3:6" s="103" customFormat="1" x14ac:dyDescent="0.25">
      <c r="C621" s="415"/>
      <c r="E621" s="415"/>
      <c r="F621" s="181"/>
    </row>
    <row r="622" spans="3:6" s="103" customFormat="1" x14ac:dyDescent="0.25">
      <c r="C622" s="415"/>
      <c r="E622" s="415"/>
      <c r="F622" s="181"/>
    </row>
    <row r="623" spans="3:6" s="103" customFormat="1" x14ac:dyDescent="0.25">
      <c r="C623" s="415"/>
      <c r="E623" s="415"/>
      <c r="F623" s="181"/>
    </row>
    <row r="624" spans="3:6" s="103" customFormat="1" x14ac:dyDescent="0.25">
      <c r="C624" s="415"/>
      <c r="E624" s="415"/>
      <c r="F624" s="181"/>
    </row>
    <row r="625" spans="3:6" s="103" customFormat="1" x14ac:dyDescent="0.25">
      <c r="C625" s="415"/>
      <c r="E625" s="415"/>
      <c r="F625" s="181"/>
    </row>
    <row r="626" spans="3:6" s="103" customFormat="1" x14ac:dyDescent="0.25">
      <c r="C626" s="415"/>
      <c r="E626" s="415"/>
      <c r="F626" s="181"/>
    </row>
    <row r="627" spans="3:6" s="103" customFormat="1" x14ac:dyDescent="0.25">
      <c r="C627" s="415"/>
      <c r="E627" s="415"/>
      <c r="F627" s="181"/>
    </row>
    <row r="628" spans="3:6" s="103" customFormat="1" x14ac:dyDescent="0.25">
      <c r="C628" s="415"/>
      <c r="E628" s="415"/>
      <c r="F628" s="181"/>
    </row>
    <row r="629" spans="3:6" s="103" customFormat="1" x14ac:dyDescent="0.25">
      <c r="C629" s="415"/>
      <c r="E629" s="415"/>
      <c r="F629" s="181"/>
    </row>
    <row r="630" spans="3:6" s="103" customFormat="1" x14ac:dyDescent="0.25">
      <c r="C630" s="415"/>
      <c r="E630" s="415"/>
      <c r="F630" s="181"/>
    </row>
    <row r="631" spans="3:6" s="103" customFormat="1" x14ac:dyDescent="0.25">
      <c r="C631" s="415"/>
      <c r="E631" s="415"/>
      <c r="F631" s="181"/>
    </row>
    <row r="632" spans="3:6" s="103" customFormat="1" x14ac:dyDescent="0.25">
      <c r="C632" s="415"/>
      <c r="E632" s="415"/>
      <c r="F632" s="181"/>
    </row>
    <row r="633" spans="3:6" s="103" customFormat="1" x14ac:dyDescent="0.25">
      <c r="C633" s="415"/>
      <c r="E633" s="415"/>
      <c r="F633" s="181"/>
    </row>
    <row r="634" spans="3:6" s="103" customFormat="1" x14ac:dyDescent="0.25">
      <c r="C634" s="415"/>
      <c r="E634" s="415"/>
      <c r="F634" s="181"/>
    </row>
    <row r="635" spans="3:6" s="103" customFormat="1" x14ac:dyDescent="0.25">
      <c r="C635" s="415"/>
      <c r="E635" s="415"/>
      <c r="F635" s="181"/>
    </row>
  </sheetData>
  <mergeCells count="85"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B369:B409"/>
    <mergeCell ref="A369:A409"/>
    <mergeCell ref="A292:A313"/>
    <mergeCell ref="B292:B313"/>
    <mergeCell ref="A337:I337"/>
    <mergeCell ref="A316:A336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F277:I277"/>
    <mergeCell ref="F247:I247"/>
    <mergeCell ref="A263:I263"/>
    <mergeCell ref="D248:I248"/>
    <mergeCell ref="D278:I278"/>
    <mergeCell ref="D302:I302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F180:I180"/>
    <mergeCell ref="F164:I164"/>
    <mergeCell ref="F148:I148"/>
    <mergeCell ref="F133:I133"/>
    <mergeCell ref="A150:I150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A88:I88"/>
    <mergeCell ref="B55:B87"/>
    <mergeCell ref="A55:A87"/>
    <mergeCell ref="D39:I39"/>
    <mergeCell ref="D70:I70"/>
    <mergeCell ref="F1:F5"/>
    <mergeCell ref="B26:B52"/>
    <mergeCell ref="A26:A52"/>
    <mergeCell ref="G1:G5"/>
    <mergeCell ref="H1:H5"/>
    <mergeCell ref="F51:I51"/>
    <mergeCell ref="I1:I5"/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  <mergeCell ref="B90:B118"/>
    <mergeCell ref="A121:A149"/>
    <mergeCell ref="B121:B149"/>
    <mergeCell ref="A182:I182"/>
    <mergeCell ref="A152:A181"/>
    <mergeCell ref="B152:B18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BK721"/>
  <sheetViews>
    <sheetView topLeftCell="A91" zoomScale="55" zoomScaleNormal="55" workbookViewId="0">
      <selection activeCell="L103" sqref="L103"/>
    </sheetView>
  </sheetViews>
  <sheetFormatPr defaultRowHeight="20.25" x14ac:dyDescent="0.3"/>
  <cols>
    <col min="1" max="1" width="30.28515625" customWidth="1"/>
    <col min="3" max="3" width="12.85546875" style="416" customWidth="1"/>
    <col min="4" max="4" width="44.42578125" customWidth="1"/>
    <col min="5" max="5" width="17.85546875" style="416" customWidth="1"/>
    <col min="6" max="6" width="20.5703125" style="283" customWidth="1"/>
    <col min="7" max="7" width="12.5703125" customWidth="1"/>
    <col min="8" max="8" width="11.5703125" customWidth="1"/>
    <col min="9" max="9" width="12.5703125" customWidth="1"/>
    <col min="10" max="10" width="10.140625" style="103" bestFit="1" customWidth="1"/>
    <col min="11" max="11" width="9.140625" style="103"/>
    <col min="12" max="12" width="39" style="103" customWidth="1"/>
    <col min="13" max="63" width="9.140625" style="103"/>
  </cols>
  <sheetData>
    <row r="1" spans="1:17" ht="40.5" x14ac:dyDescent="0.25">
      <c r="A1" s="290" t="s">
        <v>474</v>
      </c>
      <c r="B1" s="286" t="s">
        <v>5</v>
      </c>
      <c r="C1" s="478"/>
      <c r="D1" s="286" t="s">
        <v>5</v>
      </c>
      <c r="E1" s="478"/>
      <c r="F1" s="839" t="s">
        <v>9</v>
      </c>
      <c r="G1" s="839" t="s">
        <v>10</v>
      </c>
      <c r="H1" s="839" t="s">
        <v>11</v>
      </c>
      <c r="I1" s="839" t="s">
        <v>12</v>
      </c>
      <c r="J1" s="273"/>
      <c r="Q1" s="110" t="s">
        <v>372</v>
      </c>
    </row>
    <row r="2" spans="1:17" ht="24" customHeight="1" x14ac:dyDescent="0.25">
      <c r="A2" s="291" t="s">
        <v>1</v>
      </c>
      <c r="B2" s="287" t="s">
        <v>6</v>
      </c>
      <c r="C2" s="479"/>
      <c r="D2" s="287" t="s">
        <v>94</v>
      </c>
      <c r="E2" s="479"/>
      <c r="F2" s="840"/>
      <c r="G2" s="840"/>
      <c r="H2" s="840"/>
      <c r="I2" s="840"/>
      <c r="J2" s="273"/>
    </row>
    <row r="3" spans="1:17" ht="19.5" hidden="1" customHeight="1" x14ac:dyDescent="0.25">
      <c r="A3" s="291" t="s">
        <v>2</v>
      </c>
      <c r="B3" s="288"/>
      <c r="C3" s="480"/>
      <c r="D3" s="287" t="s">
        <v>95</v>
      </c>
      <c r="E3" s="479"/>
      <c r="F3" s="840"/>
      <c r="G3" s="840"/>
      <c r="H3" s="840"/>
      <c r="I3" s="840"/>
      <c r="J3" s="273"/>
    </row>
    <row r="4" spans="1:17" x14ac:dyDescent="0.25">
      <c r="A4" s="291" t="s">
        <v>93</v>
      </c>
      <c r="B4" s="288"/>
      <c r="C4" s="480"/>
      <c r="D4" s="288"/>
      <c r="E4" s="480"/>
      <c r="F4" s="840"/>
      <c r="G4" s="840"/>
      <c r="H4" s="840"/>
      <c r="I4" s="840"/>
      <c r="J4" s="273"/>
    </row>
    <row r="5" spans="1:17" ht="21" thickBot="1" x14ac:dyDescent="0.3">
      <c r="A5" s="62" t="s">
        <v>4</v>
      </c>
      <c r="B5" s="289"/>
      <c r="C5" s="481"/>
      <c r="D5" s="289"/>
      <c r="E5" s="481"/>
      <c r="F5" s="841"/>
      <c r="G5" s="841"/>
      <c r="H5" s="841"/>
      <c r="I5" s="841"/>
      <c r="J5" s="273"/>
    </row>
    <row r="6" spans="1:17" ht="36.75" thickBot="1" x14ac:dyDescent="0.3">
      <c r="A6" s="292" t="s">
        <v>1234</v>
      </c>
      <c r="B6" s="66"/>
      <c r="C6" s="414" t="s">
        <v>1630</v>
      </c>
      <c r="D6" s="191" t="s">
        <v>1543</v>
      </c>
      <c r="E6" s="417" t="s">
        <v>1629</v>
      </c>
      <c r="F6" s="131" t="str">
        <f>'Данные по ТП'!C147</f>
        <v>ТМ-630/10</v>
      </c>
      <c r="G6" s="132" t="s">
        <v>1544</v>
      </c>
      <c r="H6" s="131" t="s">
        <v>5</v>
      </c>
      <c r="I6" s="133">
        <f>'Данные по ТП'!F147</f>
        <v>51464</v>
      </c>
      <c r="J6" s="273"/>
    </row>
    <row r="7" spans="1:17" ht="19.5" customHeight="1" thickBot="1" x14ac:dyDescent="0.3">
      <c r="A7" s="728" t="s">
        <v>1161</v>
      </c>
      <c r="B7" s="847" t="s">
        <v>824</v>
      </c>
      <c r="C7" s="428">
        <v>1</v>
      </c>
      <c r="D7" s="217" t="s">
        <v>941</v>
      </c>
      <c r="E7" s="458"/>
      <c r="F7" s="293">
        <v>135</v>
      </c>
      <c r="G7" s="224">
        <v>92</v>
      </c>
      <c r="H7" s="224">
        <v>118</v>
      </c>
      <c r="I7" s="224">
        <v>28</v>
      </c>
      <c r="J7" s="273"/>
    </row>
    <row r="8" spans="1:17" ht="21" thickBot="1" x14ac:dyDescent="0.3">
      <c r="A8" s="729"/>
      <c r="B8" s="850"/>
      <c r="C8" s="428">
        <v>2</v>
      </c>
      <c r="D8" s="217" t="s">
        <v>942</v>
      </c>
      <c r="E8" s="458"/>
      <c r="F8" s="293">
        <v>51</v>
      </c>
      <c r="G8" s="224">
        <v>44</v>
      </c>
      <c r="H8" s="224">
        <v>37</v>
      </c>
      <c r="I8" s="224">
        <v>11</v>
      </c>
      <c r="J8" s="273"/>
    </row>
    <row r="9" spans="1:17" ht="21" thickBot="1" x14ac:dyDescent="0.3">
      <c r="A9" s="729"/>
      <c r="B9" s="850"/>
      <c r="C9" s="428">
        <v>3</v>
      </c>
      <c r="D9" s="217" t="s">
        <v>943</v>
      </c>
      <c r="E9" s="458"/>
      <c r="F9" s="293">
        <v>1</v>
      </c>
      <c r="G9" s="224">
        <v>3</v>
      </c>
      <c r="H9" s="224">
        <v>3</v>
      </c>
      <c r="I9" s="224">
        <v>2</v>
      </c>
      <c r="J9" s="273"/>
    </row>
    <row r="10" spans="1:17" ht="21" thickBot="1" x14ac:dyDescent="0.3">
      <c r="A10" s="729"/>
      <c r="B10" s="850"/>
      <c r="C10" s="428">
        <v>4</v>
      </c>
      <c r="D10" s="217" t="s">
        <v>661</v>
      </c>
      <c r="E10" s="458"/>
      <c r="F10" s="293">
        <v>110</v>
      </c>
      <c r="G10" s="224">
        <v>180</v>
      </c>
      <c r="H10" s="224">
        <v>144</v>
      </c>
      <c r="I10" s="224">
        <v>31</v>
      </c>
      <c r="J10" s="273"/>
    </row>
    <row r="11" spans="1:17" ht="21" thickBot="1" x14ac:dyDescent="0.3">
      <c r="A11" s="729"/>
      <c r="B11" s="850"/>
      <c r="C11" s="428">
        <v>5</v>
      </c>
      <c r="D11" s="182" t="s">
        <v>123</v>
      </c>
      <c r="E11" s="418"/>
      <c r="F11" s="293"/>
      <c r="G11" s="224"/>
      <c r="H11" s="224"/>
      <c r="I11" s="224"/>
      <c r="J11" s="273"/>
    </row>
    <row r="12" spans="1:17" ht="21" thickBot="1" x14ac:dyDescent="0.3">
      <c r="A12" s="729"/>
      <c r="B12" s="850"/>
      <c r="C12" s="428">
        <v>6</v>
      </c>
      <c r="D12" s="182" t="s">
        <v>662</v>
      </c>
      <c r="E12" s="418"/>
      <c r="F12" s="293">
        <v>18</v>
      </c>
      <c r="G12" s="224">
        <v>42</v>
      </c>
      <c r="H12" s="224">
        <v>22</v>
      </c>
      <c r="I12" s="224">
        <v>14</v>
      </c>
      <c r="J12" s="273"/>
    </row>
    <row r="13" spans="1:17" ht="21" thickBot="1" x14ac:dyDescent="0.3">
      <c r="A13" s="729"/>
      <c r="B13" s="850"/>
      <c r="C13" s="428">
        <v>7</v>
      </c>
      <c r="D13" s="182" t="s">
        <v>663</v>
      </c>
      <c r="E13" s="418"/>
      <c r="F13" s="293"/>
      <c r="G13" s="224"/>
      <c r="H13" s="224"/>
      <c r="I13" s="224"/>
      <c r="J13" s="273"/>
    </row>
    <row r="14" spans="1:17" ht="21" thickBot="1" x14ac:dyDescent="0.3">
      <c r="A14" s="729"/>
      <c r="B14" s="850"/>
      <c r="C14" s="428">
        <v>8</v>
      </c>
      <c r="D14" s="182" t="s">
        <v>664</v>
      </c>
      <c r="E14" s="418"/>
      <c r="F14" s="293">
        <v>51</v>
      </c>
      <c r="G14" s="224">
        <v>49</v>
      </c>
      <c r="H14" s="224">
        <v>52</v>
      </c>
      <c r="I14" s="224">
        <v>7</v>
      </c>
      <c r="J14" s="273"/>
    </row>
    <row r="15" spans="1:17" ht="21" thickBot="1" x14ac:dyDescent="0.3">
      <c r="A15" s="729"/>
      <c r="B15" s="850"/>
      <c r="C15" s="428">
        <v>21</v>
      </c>
      <c r="D15" s="182" t="s">
        <v>665</v>
      </c>
      <c r="E15" s="418"/>
      <c r="F15" s="293">
        <v>41</v>
      </c>
      <c r="G15" s="224">
        <v>49</v>
      </c>
      <c r="H15" s="224">
        <v>39</v>
      </c>
      <c r="I15" s="224">
        <v>11</v>
      </c>
      <c r="J15" s="273"/>
    </row>
    <row r="16" spans="1:17" ht="21" thickBot="1" x14ac:dyDescent="0.3">
      <c r="A16" s="729"/>
      <c r="B16" s="850"/>
      <c r="C16" s="428">
        <v>22</v>
      </c>
      <c r="D16" s="182" t="s">
        <v>825</v>
      </c>
      <c r="E16" s="418"/>
      <c r="F16" s="293"/>
      <c r="G16" s="224"/>
      <c r="H16" s="224"/>
      <c r="I16" s="224"/>
      <c r="J16" s="273"/>
    </row>
    <row r="17" spans="1:10" ht="21" thickBot="1" x14ac:dyDescent="0.3">
      <c r="A17" s="729"/>
      <c r="B17" s="850"/>
      <c r="C17" s="428">
        <v>23</v>
      </c>
      <c r="D17" s="182" t="s">
        <v>666</v>
      </c>
      <c r="E17" s="418"/>
      <c r="F17" s="293">
        <v>52</v>
      </c>
      <c r="G17" s="224">
        <v>51</v>
      </c>
      <c r="H17" s="224">
        <v>31</v>
      </c>
      <c r="I17" s="224">
        <v>16</v>
      </c>
      <c r="J17" s="273"/>
    </row>
    <row r="18" spans="1:10" ht="18" customHeight="1" thickBot="1" x14ac:dyDescent="0.3">
      <c r="A18" s="729"/>
      <c r="B18" s="850"/>
      <c r="C18" s="428">
        <v>24</v>
      </c>
      <c r="D18" s="24" t="s">
        <v>667</v>
      </c>
      <c r="E18" s="436"/>
      <c r="F18" s="95">
        <v>0</v>
      </c>
      <c r="G18" s="5">
        <v>0</v>
      </c>
      <c r="H18" s="5">
        <v>0</v>
      </c>
      <c r="I18" s="5">
        <v>0</v>
      </c>
      <c r="J18" s="273"/>
    </row>
    <row r="19" spans="1:10" ht="18.75" customHeight="1" thickBot="1" x14ac:dyDescent="0.3">
      <c r="A19" s="729"/>
      <c r="B19" s="850"/>
      <c r="C19" s="428"/>
      <c r="D19" s="24"/>
      <c r="E19" s="436"/>
      <c r="F19" s="95"/>
      <c r="G19" s="5"/>
      <c r="H19" s="5"/>
      <c r="I19" s="5"/>
      <c r="J19" s="273"/>
    </row>
    <row r="20" spans="1:10" ht="24.75" customHeight="1" thickBot="1" x14ac:dyDescent="0.3">
      <c r="A20" s="729"/>
      <c r="B20" s="850"/>
      <c r="C20" s="428"/>
      <c r="D20" s="25"/>
      <c r="E20" s="420"/>
      <c r="F20" s="277"/>
      <c r="G20" s="69"/>
      <c r="H20" s="69"/>
      <c r="I20" s="69"/>
      <c r="J20" s="273"/>
    </row>
    <row r="21" spans="1:10" ht="21" customHeight="1" thickBot="1" x14ac:dyDescent="0.3">
      <c r="A21" s="729"/>
      <c r="B21" s="850"/>
      <c r="C21" s="428"/>
      <c r="D21" s="8"/>
      <c r="E21" s="434"/>
      <c r="F21" s="95"/>
      <c r="G21" s="5"/>
      <c r="H21" s="5"/>
      <c r="I21" s="5"/>
      <c r="J21" s="273"/>
    </row>
    <row r="22" spans="1:10" ht="19.5" customHeight="1" thickBot="1" x14ac:dyDescent="0.3">
      <c r="A22" s="729"/>
      <c r="B22" s="850"/>
      <c r="C22" s="428"/>
      <c r="D22" s="8"/>
      <c r="E22" s="434"/>
      <c r="F22" s="95"/>
      <c r="G22" s="5"/>
      <c r="H22" s="5"/>
      <c r="I22" s="5"/>
      <c r="J22" s="273"/>
    </row>
    <row r="23" spans="1:10" ht="19.5" customHeight="1" thickBot="1" x14ac:dyDescent="0.3">
      <c r="A23" s="729"/>
      <c r="B23" s="850"/>
      <c r="C23" s="428"/>
      <c r="D23" s="3" t="s">
        <v>1506</v>
      </c>
      <c r="E23" s="420"/>
      <c r="F23" s="278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73"/>
    </row>
    <row r="24" spans="1:10" ht="19.5" customHeight="1" thickBot="1" x14ac:dyDescent="0.25">
      <c r="A24" s="729"/>
      <c r="B24" s="850"/>
      <c r="C24" s="428"/>
      <c r="D24" s="3" t="s">
        <v>1507</v>
      </c>
      <c r="E24" s="420"/>
      <c r="F24" s="279">
        <f>(F23*1.73*380*0.9)/1000</f>
        <v>271.57193999999998</v>
      </c>
      <c r="G24" s="141">
        <f>(G23*1.73*380*0.9)/1000</f>
        <v>301.74660000000006</v>
      </c>
      <c r="H24" s="141">
        <f>(H23*1.73*380*0.9)/1000</f>
        <v>263.88036000000005</v>
      </c>
      <c r="I24" s="142"/>
      <c r="J24" s="177"/>
    </row>
    <row r="25" spans="1:10" ht="19.5" customHeight="1" thickBot="1" x14ac:dyDescent="0.3">
      <c r="A25" s="729"/>
      <c r="B25" s="850"/>
      <c r="C25" s="428"/>
      <c r="D25" s="3" t="s">
        <v>1508</v>
      </c>
      <c r="E25" s="421"/>
      <c r="F25" s="742">
        <f>(F24+G24+H24)</f>
        <v>837.19890000000009</v>
      </c>
      <c r="G25" s="743"/>
      <c r="H25" s="743"/>
      <c r="I25" s="744"/>
      <c r="J25" s="273"/>
    </row>
    <row r="26" spans="1:10" ht="19.5" customHeight="1" thickBot="1" x14ac:dyDescent="0.3">
      <c r="A26" s="729"/>
      <c r="B26" s="850"/>
      <c r="C26" s="431"/>
      <c r="D26" s="765"/>
      <c r="E26" s="766"/>
      <c r="F26" s="766"/>
      <c r="G26" s="766"/>
      <c r="H26" s="766"/>
      <c r="I26" s="779"/>
      <c r="J26" s="273"/>
    </row>
    <row r="27" spans="1:10" ht="36.75" thickBot="1" x14ac:dyDescent="0.3">
      <c r="A27" s="729"/>
      <c r="B27" s="850"/>
      <c r="C27" s="414" t="s">
        <v>1630</v>
      </c>
      <c r="D27" s="269" t="s">
        <v>1519</v>
      </c>
      <c r="E27" s="417" t="s">
        <v>1629</v>
      </c>
      <c r="F27" s="131" t="str">
        <f>'Данные по ТП'!C148</f>
        <v>ТМ-630/10</v>
      </c>
      <c r="G27" s="132" t="s">
        <v>1544</v>
      </c>
      <c r="H27" s="131" t="s">
        <v>5</v>
      </c>
      <c r="I27" s="133">
        <f>'Данные по ТП'!F148</f>
        <v>19800</v>
      </c>
      <c r="J27" s="273"/>
    </row>
    <row r="28" spans="1:10" ht="21" thickBot="1" x14ac:dyDescent="0.3">
      <c r="A28" s="729"/>
      <c r="B28" s="850"/>
      <c r="C28" s="428">
        <v>9</v>
      </c>
      <c r="D28" s="182" t="s">
        <v>668</v>
      </c>
      <c r="E28" s="418"/>
      <c r="F28" s="293">
        <v>30</v>
      </c>
      <c r="G28" s="224">
        <v>56</v>
      </c>
      <c r="H28" s="224">
        <v>38</v>
      </c>
      <c r="I28" s="224">
        <v>14</v>
      </c>
      <c r="J28" s="273"/>
    </row>
    <row r="29" spans="1:10" ht="21" thickBot="1" x14ac:dyDescent="0.3">
      <c r="A29" s="729"/>
      <c r="B29" s="850"/>
      <c r="C29" s="428">
        <v>10</v>
      </c>
      <c r="D29" s="182" t="s">
        <v>669</v>
      </c>
      <c r="E29" s="418"/>
      <c r="F29" s="293">
        <v>44</v>
      </c>
      <c r="G29" s="224">
        <v>31</v>
      </c>
      <c r="H29" s="224">
        <v>42</v>
      </c>
      <c r="I29" s="224">
        <v>16</v>
      </c>
      <c r="J29" s="273"/>
    </row>
    <row r="30" spans="1:10" ht="21" thickBot="1" x14ac:dyDescent="0.3">
      <c r="A30" s="729"/>
      <c r="B30" s="850"/>
      <c r="C30" s="428">
        <v>11</v>
      </c>
      <c r="D30" s="182" t="s">
        <v>670</v>
      </c>
      <c r="E30" s="418"/>
      <c r="F30" s="293">
        <v>5</v>
      </c>
      <c r="G30" s="224">
        <v>5</v>
      </c>
      <c r="H30" s="224">
        <v>5</v>
      </c>
      <c r="I30" s="224">
        <v>1</v>
      </c>
      <c r="J30" s="273"/>
    </row>
    <row r="31" spans="1:10" ht="21" thickBot="1" x14ac:dyDescent="0.3">
      <c r="A31" s="729"/>
      <c r="B31" s="850"/>
      <c r="C31" s="428">
        <v>12</v>
      </c>
      <c r="D31" s="182" t="s">
        <v>671</v>
      </c>
      <c r="E31" s="418"/>
      <c r="F31" s="293">
        <v>0</v>
      </c>
      <c r="G31" s="224">
        <v>0</v>
      </c>
      <c r="H31" s="224">
        <v>0</v>
      </c>
      <c r="I31" s="224">
        <v>0</v>
      </c>
      <c r="J31" s="273"/>
    </row>
    <row r="32" spans="1:10" ht="21" thickBot="1" x14ac:dyDescent="0.3">
      <c r="A32" s="729"/>
      <c r="B32" s="850"/>
      <c r="C32" s="428">
        <v>13</v>
      </c>
      <c r="D32" s="182" t="s">
        <v>672</v>
      </c>
      <c r="E32" s="418"/>
      <c r="F32" s="293">
        <v>0</v>
      </c>
      <c r="G32" s="224">
        <v>0</v>
      </c>
      <c r="H32" s="224">
        <v>0</v>
      </c>
      <c r="I32" s="224">
        <v>0</v>
      </c>
      <c r="J32" s="273"/>
    </row>
    <row r="33" spans="1:10" ht="21" thickBot="1" x14ac:dyDescent="0.3">
      <c r="A33" s="729"/>
      <c r="B33" s="850"/>
      <c r="C33" s="428">
        <v>14</v>
      </c>
      <c r="D33" s="182" t="s">
        <v>673</v>
      </c>
      <c r="E33" s="418"/>
      <c r="F33" s="293">
        <v>0</v>
      </c>
      <c r="G33" s="224">
        <v>0</v>
      </c>
      <c r="H33" s="224">
        <v>0</v>
      </c>
      <c r="I33" s="224">
        <v>0</v>
      </c>
      <c r="J33" s="273"/>
    </row>
    <row r="34" spans="1:10" ht="21" thickBot="1" x14ac:dyDescent="0.3">
      <c r="A34" s="729"/>
      <c r="B34" s="850"/>
      <c r="C34" s="428">
        <v>15</v>
      </c>
      <c r="D34" s="182" t="s">
        <v>674</v>
      </c>
      <c r="E34" s="418"/>
      <c r="F34" s="293">
        <v>94</v>
      </c>
      <c r="G34" s="224">
        <v>55</v>
      </c>
      <c r="H34" s="224">
        <v>67</v>
      </c>
      <c r="I34" s="224">
        <v>4</v>
      </c>
      <c r="J34" s="273"/>
    </row>
    <row r="35" spans="1:10" ht="21" thickBot="1" x14ac:dyDescent="0.3">
      <c r="A35" s="729"/>
      <c r="B35" s="850"/>
      <c r="C35" s="428">
        <v>16</v>
      </c>
      <c r="D35" s="182" t="s">
        <v>675</v>
      </c>
      <c r="E35" s="418"/>
      <c r="F35" s="293">
        <v>0</v>
      </c>
      <c r="G35" s="224">
        <v>1</v>
      </c>
      <c r="H35" s="224">
        <v>0</v>
      </c>
      <c r="I35" s="224">
        <v>1</v>
      </c>
      <c r="J35" s="273"/>
    </row>
    <row r="36" spans="1:10" ht="21" thickBot="1" x14ac:dyDescent="0.3">
      <c r="A36" s="729"/>
      <c r="B36" s="850"/>
      <c r="C36" s="428">
        <v>17</v>
      </c>
      <c r="D36" s="182" t="s">
        <v>676</v>
      </c>
      <c r="E36" s="418"/>
      <c r="F36" s="293">
        <v>31</v>
      </c>
      <c r="G36" s="224">
        <v>29</v>
      </c>
      <c r="H36" s="224">
        <v>61</v>
      </c>
      <c r="I36" s="224">
        <v>5</v>
      </c>
      <c r="J36" s="273"/>
    </row>
    <row r="37" spans="1:10" ht="21" thickBot="1" x14ac:dyDescent="0.3">
      <c r="A37" s="729"/>
      <c r="B37" s="850"/>
      <c r="C37" s="428">
        <v>18</v>
      </c>
      <c r="D37" s="182" t="s">
        <v>677</v>
      </c>
      <c r="E37" s="418"/>
      <c r="F37" s="293">
        <v>17</v>
      </c>
      <c r="G37" s="224">
        <v>19</v>
      </c>
      <c r="H37" s="224">
        <v>21</v>
      </c>
      <c r="I37" s="224">
        <v>3</v>
      </c>
      <c r="J37" s="273"/>
    </row>
    <row r="38" spans="1:10" ht="21" thickBot="1" x14ac:dyDescent="0.3">
      <c r="A38" s="729"/>
      <c r="B38" s="850"/>
      <c r="C38" s="428">
        <v>19</v>
      </c>
      <c r="D38" s="182" t="s">
        <v>678</v>
      </c>
      <c r="E38" s="418"/>
      <c r="F38" s="293">
        <v>0</v>
      </c>
      <c r="G38" s="224">
        <v>0</v>
      </c>
      <c r="H38" s="224">
        <v>0</v>
      </c>
      <c r="I38" s="224">
        <v>0</v>
      </c>
      <c r="J38" s="273"/>
    </row>
    <row r="39" spans="1:10" ht="21" thickBot="1" x14ac:dyDescent="0.3">
      <c r="A39" s="729"/>
      <c r="B39" s="850"/>
      <c r="C39" s="428">
        <v>20</v>
      </c>
      <c r="D39" s="182" t="s">
        <v>679</v>
      </c>
      <c r="E39" s="418"/>
      <c r="F39" s="294">
        <v>95</v>
      </c>
      <c r="G39" s="253">
        <v>62</v>
      </c>
      <c r="H39" s="253">
        <v>97</v>
      </c>
      <c r="I39" s="253">
        <v>21</v>
      </c>
      <c r="J39" s="273"/>
    </row>
    <row r="40" spans="1:10" ht="21" thickBot="1" x14ac:dyDescent="0.3">
      <c r="A40" s="729"/>
      <c r="B40" s="850"/>
      <c r="C40" s="428"/>
      <c r="D40" s="182"/>
      <c r="E40" s="418"/>
      <c r="F40" s="294"/>
      <c r="G40" s="253"/>
      <c r="H40" s="253"/>
      <c r="I40" s="253"/>
      <c r="J40" s="273"/>
    </row>
    <row r="41" spans="1:10" ht="21" thickBot="1" x14ac:dyDescent="0.3">
      <c r="A41" s="729"/>
      <c r="B41" s="850"/>
      <c r="C41" s="428"/>
      <c r="D41" s="182"/>
      <c r="E41" s="418"/>
      <c r="F41" s="294"/>
      <c r="G41" s="253"/>
      <c r="H41" s="253"/>
      <c r="I41" s="253"/>
      <c r="J41" s="273"/>
    </row>
    <row r="42" spans="1:10" ht="21" thickBot="1" x14ac:dyDescent="0.3">
      <c r="A42" s="729"/>
      <c r="B42" s="850"/>
      <c r="C42" s="428"/>
      <c r="D42" s="3" t="s">
        <v>1505</v>
      </c>
      <c r="E42" s="420"/>
      <c r="F42" s="277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73"/>
    </row>
    <row r="43" spans="1:10" ht="21" thickBot="1" x14ac:dyDescent="0.25">
      <c r="A43" s="729"/>
      <c r="B43" s="850"/>
      <c r="C43" s="428"/>
      <c r="D43" s="3" t="s">
        <v>1507</v>
      </c>
      <c r="E43" s="420"/>
      <c r="F43" s="279">
        <f>(F42*1.73*380*0.9)/1000</f>
        <v>186.96456000000001</v>
      </c>
      <c r="G43" s="141">
        <f>(G42*1.73*380*0.9)/1000</f>
        <v>152.64828</v>
      </c>
      <c r="H43" s="141">
        <f>(H42*1.73*380*0.9)/1000</f>
        <v>195.83946</v>
      </c>
      <c r="I43" s="142"/>
      <c r="J43" s="177"/>
    </row>
    <row r="44" spans="1:10" ht="18.75" thickBot="1" x14ac:dyDescent="0.3">
      <c r="A44" s="729"/>
      <c r="B44" s="850"/>
      <c r="C44" s="428"/>
      <c r="D44" s="3" t="s">
        <v>1509</v>
      </c>
      <c r="E44" s="421"/>
      <c r="F44" s="742">
        <f>(F43+G43+H43)</f>
        <v>535.45230000000004</v>
      </c>
      <c r="G44" s="743"/>
      <c r="H44" s="743"/>
      <c r="I44" s="744"/>
      <c r="J44" s="273"/>
    </row>
    <row r="45" spans="1:10" ht="21" thickBot="1" x14ac:dyDescent="0.3">
      <c r="A45" s="730"/>
      <c r="B45" s="851"/>
      <c r="C45" s="432"/>
      <c r="D45" s="13" t="s">
        <v>88</v>
      </c>
      <c r="E45" s="434"/>
      <c r="F45" s="280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73"/>
    </row>
    <row r="46" spans="1:10" ht="42.75" customHeight="1" thickBot="1" x14ac:dyDescent="0.3">
      <c r="A46" s="766"/>
      <c r="B46" s="766"/>
      <c r="C46" s="766"/>
      <c r="D46" s="766"/>
      <c r="E46" s="766"/>
      <c r="F46" s="766"/>
      <c r="G46" s="766"/>
      <c r="H46" s="766"/>
      <c r="I46" s="766"/>
      <c r="J46" s="273"/>
    </row>
    <row r="47" spans="1:10" ht="36.75" thickBot="1" x14ac:dyDescent="0.3">
      <c r="A47" s="292" t="s">
        <v>1234</v>
      </c>
      <c r="B47" s="68"/>
      <c r="C47" s="414" t="s">
        <v>1630</v>
      </c>
      <c r="D47" s="269" t="s">
        <v>1543</v>
      </c>
      <c r="E47" s="417" t="s">
        <v>1629</v>
      </c>
      <c r="F47" s="131" t="str">
        <f>'Данные по ТП'!C149</f>
        <v>ТМ-630/10</v>
      </c>
      <c r="G47" s="132" t="s">
        <v>1544</v>
      </c>
      <c r="H47" s="131" t="s">
        <v>5</v>
      </c>
      <c r="I47" s="133">
        <f>'Данные по ТП'!F149</f>
        <v>14727</v>
      </c>
      <c r="J47" s="273"/>
    </row>
    <row r="48" spans="1:10" ht="19.5" customHeight="1" thickBot="1" x14ac:dyDescent="0.3">
      <c r="A48" s="728" t="s">
        <v>1161</v>
      </c>
      <c r="B48" s="847" t="s">
        <v>826</v>
      </c>
      <c r="C48" s="428">
        <v>1</v>
      </c>
      <c r="D48" s="182" t="s">
        <v>680</v>
      </c>
      <c r="E48" s="418"/>
      <c r="F48" s="293">
        <v>8</v>
      </c>
      <c r="G48" s="224">
        <v>8</v>
      </c>
      <c r="H48" s="224">
        <v>9</v>
      </c>
      <c r="I48" s="224">
        <v>2</v>
      </c>
      <c r="J48" s="273"/>
    </row>
    <row r="49" spans="1:10" ht="21" thickBot="1" x14ac:dyDescent="0.3">
      <c r="A49" s="729"/>
      <c r="B49" s="850"/>
      <c r="C49" s="428">
        <v>2</v>
      </c>
      <c r="D49" s="182" t="s">
        <v>681</v>
      </c>
      <c r="E49" s="418"/>
      <c r="F49" s="293">
        <v>0</v>
      </c>
      <c r="G49" s="224">
        <v>0</v>
      </c>
      <c r="H49" s="224">
        <v>0</v>
      </c>
      <c r="I49" s="224">
        <v>0</v>
      </c>
      <c r="J49" s="273"/>
    </row>
    <row r="50" spans="1:10" ht="21" thickBot="1" x14ac:dyDescent="0.3">
      <c r="A50" s="729"/>
      <c r="B50" s="850"/>
      <c r="C50" s="428">
        <v>3</v>
      </c>
      <c r="D50" s="182" t="s">
        <v>682</v>
      </c>
      <c r="E50" s="418"/>
      <c r="F50" s="293">
        <v>44</v>
      </c>
      <c r="G50" s="224">
        <v>21</v>
      </c>
      <c r="H50" s="224">
        <v>11</v>
      </c>
      <c r="I50" s="224">
        <v>12</v>
      </c>
      <c r="J50" s="273"/>
    </row>
    <row r="51" spans="1:10" ht="21" thickBot="1" x14ac:dyDescent="0.3">
      <c r="A51" s="729"/>
      <c r="B51" s="850"/>
      <c r="C51" s="428">
        <v>4</v>
      </c>
      <c r="D51" s="182" t="s">
        <v>683</v>
      </c>
      <c r="E51" s="418"/>
      <c r="F51" s="293">
        <v>38</v>
      </c>
      <c r="G51" s="224">
        <v>65</v>
      </c>
      <c r="H51" s="224">
        <v>52</v>
      </c>
      <c r="I51" s="224">
        <v>13</v>
      </c>
      <c r="J51" s="273"/>
    </row>
    <row r="52" spans="1:10" ht="21" thickBot="1" x14ac:dyDescent="0.3">
      <c r="A52" s="729"/>
      <c r="B52" s="850"/>
      <c r="C52" s="428">
        <v>5</v>
      </c>
      <c r="D52" s="182" t="s">
        <v>684</v>
      </c>
      <c r="E52" s="418"/>
      <c r="F52" s="293">
        <v>11</v>
      </c>
      <c r="G52" s="224">
        <v>2</v>
      </c>
      <c r="H52" s="224">
        <v>10</v>
      </c>
      <c r="I52" s="224">
        <v>4</v>
      </c>
      <c r="J52" s="273"/>
    </row>
    <row r="53" spans="1:10" ht="19.5" customHeight="1" thickBot="1" x14ac:dyDescent="0.3">
      <c r="A53" s="729"/>
      <c r="B53" s="850"/>
      <c r="C53" s="428">
        <v>6</v>
      </c>
      <c r="D53" s="182" t="s">
        <v>685</v>
      </c>
      <c r="E53" s="418"/>
      <c r="F53" s="293">
        <v>0</v>
      </c>
      <c r="G53" s="224">
        <v>0</v>
      </c>
      <c r="H53" s="224">
        <v>0</v>
      </c>
      <c r="I53" s="224">
        <v>0</v>
      </c>
      <c r="J53" s="273"/>
    </row>
    <row r="54" spans="1:10" ht="21" thickBot="1" x14ac:dyDescent="0.3">
      <c r="A54" s="729"/>
      <c r="B54" s="850"/>
      <c r="C54" s="428">
        <v>7</v>
      </c>
      <c r="D54" s="182" t="s">
        <v>686</v>
      </c>
      <c r="E54" s="418"/>
      <c r="F54" s="293"/>
      <c r="G54" s="224"/>
      <c r="H54" s="224">
        <v>0</v>
      </c>
      <c r="I54" s="224">
        <v>0</v>
      </c>
      <c r="J54" s="273"/>
    </row>
    <row r="55" spans="1:10" ht="21" thickBot="1" x14ac:dyDescent="0.3">
      <c r="A55" s="729"/>
      <c r="B55" s="850"/>
      <c r="C55" s="428">
        <v>8</v>
      </c>
      <c r="D55" s="182" t="s">
        <v>687</v>
      </c>
      <c r="E55" s="418"/>
      <c r="F55" s="293">
        <v>54</v>
      </c>
      <c r="G55" s="224">
        <v>33</v>
      </c>
      <c r="H55" s="224">
        <v>39</v>
      </c>
      <c r="I55" s="224">
        <v>7</v>
      </c>
      <c r="J55" s="273"/>
    </row>
    <row r="56" spans="1:10" ht="21" thickBot="1" x14ac:dyDescent="0.3">
      <c r="A56" s="729"/>
      <c r="B56" s="850"/>
      <c r="C56" s="428">
        <v>17</v>
      </c>
      <c r="D56" s="182" t="s">
        <v>688</v>
      </c>
      <c r="E56" s="418"/>
      <c r="F56" s="293"/>
      <c r="G56" s="224"/>
      <c r="H56" s="224"/>
      <c r="I56" s="224"/>
      <c r="J56" s="273"/>
    </row>
    <row r="57" spans="1:10" ht="21" thickBot="1" x14ac:dyDescent="0.3">
      <c r="A57" s="729"/>
      <c r="B57" s="850"/>
      <c r="C57" s="428">
        <v>18</v>
      </c>
      <c r="D57" s="182" t="s">
        <v>689</v>
      </c>
      <c r="E57" s="418"/>
      <c r="F57" s="293">
        <v>0</v>
      </c>
      <c r="G57" s="224">
        <v>0</v>
      </c>
      <c r="H57" s="224">
        <v>0</v>
      </c>
      <c r="I57" s="224">
        <v>0</v>
      </c>
      <c r="J57" s="273"/>
    </row>
    <row r="58" spans="1:10" ht="21" thickBot="1" x14ac:dyDescent="0.3">
      <c r="A58" s="729"/>
      <c r="B58" s="850"/>
      <c r="C58" s="428">
        <v>19</v>
      </c>
      <c r="D58" s="182" t="s">
        <v>690</v>
      </c>
      <c r="E58" s="418"/>
      <c r="F58" s="293">
        <v>0</v>
      </c>
      <c r="G58" s="224">
        <v>0</v>
      </c>
      <c r="H58" s="224">
        <v>0</v>
      </c>
      <c r="I58" s="224">
        <v>0</v>
      </c>
      <c r="J58" s="273"/>
    </row>
    <row r="59" spans="1:10" ht="21" thickBot="1" x14ac:dyDescent="0.3">
      <c r="A59" s="729"/>
      <c r="B59" s="850"/>
      <c r="C59" s="428">
        <v>20</v>
      </c>
      <c r="D59" s="182" t="s">
        <v>691</v>
      </c>
      <c r="E59" s="418"/>
      <c r="F59" s="293">
        <v>44</v>
      </c>
      <c r="G59" s="224">
        <v>52</v>
      </c>
      <c r="H59" s="224">
        <v>41</v>
      </c>
      <c r="I59" s="224">
        <v>17</v>
      </c>
      <c r="J59" s="273"/>
    </row>
    <row r="60" spans="1:10" ht="21" thickBot="1" x14ac:dyDescent="0.3">
      <c r="A60" s="729"/>
      <c r="B60" s="850"/>
      <c r="C60" s="428"/>
      <c r="D60" s="182"/>
      <c r="E60" s="418"/>
      <c r="F60" s="293"/>
      <c r="G60" s="387"/>
      <c r="H60" s="387"/>
      <c r="I60" s="387"/>
      <c r="J60" s="273"/>
    </row>
    <row r="61" spans="1:10" ht="21" thickBot="1" x14ac:dyDescent="0.3">
      <c r="A61" s="729"/>
      <c r="B61" s="850"/>
      <c r="C61" s="428"/>
      <c r="D61" s="182"/>
      <c r="E61" s="418"/>
      <c r="F61" s="293"/>
      <c r="G61" s="387"/>
      <c r="H61" s="387"/>
      <c r="I61" s="387"/>
      <c r="J61" s="273"/>
    </row>
    <row r="62" spans="1:10" ht="18.75" customHeight="1" thickBot="1" x14ac:dyDescent="0.3">
      <c r="A62" s="729"/>
      <c r="B62" s="850"/>
      <c r="C62" s="428"/>
      <c r="D62" s="3" t="s">
        <v>1506</v>
      </c>
      <c r="E62" s="420"/>
      <c r="F62" s="277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73"/>
    </row>
    <row r="63" spans="1:10" ht="21" thickBot="1" x14ac:dyDescent="0.25">
      <c r="A63" s="729"/>
      <c r="B63" s="850"/>
      <c r="C63" s="428"/>
      <c r="D63" s="3" t="s">
        <v>1507</v>
      </c>
      <c r="E63" s="420"/>
      <c r="F63" s="279">
        <f>(F62*1.73*380*0.9)/1000</f>
        <v>117.74034</v>
      </c>
      <c r="G63" s="141">
        <f>(G62*1.73*380*0.9)/1000</f>
        <v>107.09045999999999</v>
      </c>
      <c r="H63" s="141">
        <f>(H62*1.73*380*0.9)/1000</f>
        <v>95.848919999999993</v>
      </c>
      <c r="I63" s="142"/>
      <c r="J63" s="177"/>
    </row>
    <row r="64" spans="1:10" ht="18.75" customHeight="1" thickBot="1" x14ac:dyDescent="0.3">
      <c r="A64" s="729"/>
      <c r="B64" s="850"/>
      <c r="C64" s="428"/>
      <c r="D64" s="3" t="s">
        <v>1508</v>
      </c>
      <c r="E64" s="421"/>
      <c r="F64" s="742">
        <f>(F63+G63+H63)</f>
        <v>320.67971999999997</v>
      </c>
      <c r="G64" s="743"/>
      <c r="H64" s="743"/>
      <c r="I64" s="744"/>
      <c r="J64" s="273"/>
    </row>
    <row r="65" spans="1:10" ht="19.5" thickBot="1" x14ac:dyDescent="0.3">
      <c r="A65" s="729"/>
      <c r="B65" s="850"/>
      <c r="C65" s="431"/>
      <c r="D65" s="765"/>
      <c r="E65" s="766"/>
      <c r="F65" s="766"/>
      <c r="G65" s="766"/>
      <c r="H65" s="766"/>
      <c r="I65" s="779"/>
      <c r="J65" s="273"/>
    </row>
    <row r="66" spans="1:10" ht="36.75" thickBot="1" x14ac:dyDescent="0.3">
      <c r="A66" s="729"/>
      <c r="B66" s="850"/>
      <c r="C66" s="414" t="s">
        <v>1630</v>
      </c>
      <c r="D66" s="269" t="s">
        <v>1519</v>
      </c>
      <c r="E66" s="417" t="s">
        <v>1629</v>
      </c>
      <c r="F66" s="131" t="str">
        <f>'Данные по ТП'!C150</f>
        <v>ТМ-630/10</v>
      </c>
      <c r="G66" s="132" t="s">
        <v>1544</v>
      </c>
      <c r="H66" s="131" t="s">
        <v>5</v>
      </c>
      <c r="I66" s="133">
        <f>'Данные по ТП'!F150</f>
        <v>50899</v>
      </c>
      <c r="J66" s="273"/>
    </row>
    <row r="67" spans="1:10" ht="21" thickBot="1" x14ac:dyDescent="0.3">
      <c r="A67" s="729"/>
      <c r="B67" s="850"/>
      <c r="C67" s="428">
        <v>9</v>
      </c>
      <c r="D67" s="182" t="s">
        <v>113</v>
      </c>
      <c r="E67" s="418"/>
      <c r="F67" s="293"/>
      <c r="G67" s="224"/>
      <c r="H67" s="224"/>
      <c r="I67" s="224"/>
      <c r="J67" s="273"/>
    </row>
    <row r="68" spans="1:10" ht="21" thickBot="1" x14ac:dyDescent="0.3">
      <c r="A68" s="729"/>
      <c r="B68" s="850"/>
      <c r="C68" s="428">
        <v>10</v>
      </c>
      <c r="D68" s="182" t="s">
        <v>692</v>
      </c>
      <c r="E68" s="418"/>
      <c r="F68" s="293">
        <v>70</v>
      </c>
      <c r="G68" s="224">
        <v>112</v>
      </c>
      <c r="H68" s="224">
        <v>114</v>
      </c>
      <c r="I68" s="224">
        <v>30</v>
      </c>
      <c r="J68" s="273"/>
    </row>
    <row r="69" spans="1:10" ht="21" thickBot="1" x14ac:dyDescent="0.3">
      <c r="A69" s="729"/>
      <c r="B69" s="850"/>
      <c r="C69" s="428">
        <v>11</v>
      </c>
      <c r="D69" s="182" t="s">
        <v>693</v>
      </c>
      <c r="E69" s="418"/>
      <c r="F69" s="293">
        <v>0</v>
      </c>
      <c r="G69" s="224">
        <v>0</v>
      </c>
      <c r="H69" s="224">
        <v>0</v>
      </c>
      <c r="I69" s="224">
        <v>0</v>
      </c>
      <c r="J69" s="273"/>
    </row>
    <row r="70" spans="1:10" ht="21" thickBot="1" x14ac:dyDescent="0.3">
      <c r="A70" s="729"/>
      <c r="B70" s="850"/>
      <c r="C70" s="428">
        <v>12</v>
      </c>
      <c r="D70" s="182" t="s">
        <v>694</v>
      </c>
      <c r="E70" s="418"/>
      <c r="F70" s="293">
        <v>4</v>
      </c>
      <c r="G70" s="224">
        <v>27</v>
      </c>
      <c r="H70" s="224">
        <v>6</v>
      </c>
      <c r="I70" s="224">
        <v>13</v>
      </c>
      <c r="J70" s="273"/>
    </row>
    <row r="71" spans="1:10" ht="21" thickBot="1" x14ac:dyDescent="0.3">
      <c r="A71" s="729"/>
      <c r="B71" s="850"/>
      <c r="C71" s="428">
        <v>13</v>
      </c>
      <c r="D71" s="182" t="s">
        <v>695</v>
      </c>
      <c r="E71" s="418"/>
      <c r="F71" s="293">
        <v>1</v>
      </c>
      <c r="G71" s="224">
        <v>2</v>
      </c>
      <c r="H71" s="224">
        <v>2</v>
      </c>
      <c r="I71" s="224">
        <v>1</v>
      </c>
      <c r="J71" s="273"/>
    </row>
    <row r="72" spans="1:10" ht="21" thickBot="1" x14ac:dyDescent="0.3">
      <c r="A72" s="729"/>
      <c r="B72" s="850"/>
      <c r="C72" s="428">
        <v>14</v>
      </c>
      <c r="D72" s="182" t="s">
        <v>696</v>
      </c>
      <c r="E72" s="418"/>
      <c r="F72" s="293">
        <v>62</v>
      </c>
      <c r="G72" s="224">
        <v>106</v>
      </c>
      <c r="H72" s="224">
        <v>74</v>
      </c>
      <c r="I72" s="224">
        <v>18</v>
      </c>
      <c r="J72" s="273"/>
    </row>
    <row r="73" spans="1:10" ht="21" thickBot="1" x14ac:dyDescent="0.3">
      <c r="A73" s="729"/>
      <c r="B73" s="850"/>
      <c r="C73" s="428">
        <v>15</v>
      </c>
      <c r="D73" s="182" t="s">
        <v>697</v>
      </c>
      <c r="E73" s="418"/>
      <c r="F73" s="293">
        <v>18</v>
      </c>
      <c r="G73" s="224">
        <v>18</v>
      </c>
      <c r="H73" s="224">
        <v>14</v>
      </c>
      <c r="I73" s="224">
        <v>3</v>
      </c>
      <c r="J73" s="273"/>
    </row>
    <row r="74" spans="1:10" ht="21" thickBot="1" x14ac:dyDescent="0.3">
      <c r="A74" s="729"/>
      <c r="B74" s="850"/>
      <c r="C74" s="428">
        <v>16</v>
      </c>
      <c r="D74" s="182" t="s">
        <v>698</v>
      </c>
      <c r="E74" s="418"/>
      <c r="F74" s="293">
        <v>0</v>
      </c>
      <c r="G74" s="224">
        <v>0</v>
      </c>
      <c r="H74" s="224">
        <v>0</v>
      </c>
      <c r="I74" s="224">
        <v>0</v>
      </c>
      <c r="J74" s="273"/>
    </row>
    <row r="75" spans="1:10" ht="21" thickBot="1" x14ac:dyDescent="0.3">
      <c r="A75" s="729"/>
      <c r="B75" s="850"/>
      <c r="C75" s="428"/>
      <c r="D75" s="182"/>
      <c r="E75" s="418"/>
      <c r="F75" s="293"/>
      <c r="G75" s="387"/>
      <c r="H75" s="387"/>
      <c r="I75" s="387"/>
      <c r="J75" s="273"/>
    </row>
    <row r="76" spans="1:10" ht="21" thickBot="1" x14ac:dyDescent="0.3">
      <c r="A76" s="729"/>
      <c r="B76" s="850"/>
      <c r="C76" s="428"/>
      <c r="D76" s="182"/>
      <c r="E76" s="418"/>
      <c r="F76" s="293"/>
      <c r="G76" s="387"/>
      <c r="H76" s="387"/>
      <c r="I76" s="387"/>
      <c r="J76" s="273"/>
    </row>
    <row r="77" spans="1:10" ht="21" thickBot="1" x14ac:dyDescent="0.3">
      <c r="A77" s="729"/>
      <c r="B77" s="850"/>
      <c r="C77" s="428"/>
      <c r="D77" s="3" t="s">
        <v>1505</v>
      </c>
      <c r="E77" s="420"/>
      <c r="F77" s="278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73"/>
    </row>
    <row r="78" spans="1:10" ht="21" thickBot="1" x14ac:dyDescent="0.25">
      <c r="A78" s="729"/>
      <c r="B78" s="850"/>
      <c r="C78" s="428"/>
      <c r="D78" s="3" t="s">
        <v>1507</v>
      </c>
      <c r="E78" s="420"/>
      <c r="F78" s="279">
        <f>(F77*1.73*380*0.9)/1000</f>
        <v>91.707299999999989</v>
      </c>
      <c r="G78" s="141">
        <f>(G77*1.73*380*0.9)/1000</f>
        <v>156.78989999999999</v>
      </c>
      <c r="H78" s="141">
        <f>(H77*1.73*380*0.9)/1000</f>
        <v>124.24860000000001</v>
      </c>
      <c r="I78" s="142"/>
      <c r="J78" s="177"/>
    </row>
    <row r="79" spans="1:10" ht="18.75" thickBot="1" x14ac:dyDescent="0.3">
      <c r="A79" s="729"/>
      <c r="B79" s="850"/>
      <c r="C79" s="428"/>
      <c r="D79" s="3" t="s">
        <v>1509</v>
      </c>
      <c r="E79" s="421"/>
      <c r="F79" s="742">
        <f>(F78+G78+H78)</f>
        <v>372.74579999999997</v>
      </c>
      <c r="G79" s="743"/>
      <c r="H79" s="743"/>
      <c r="I79" s="744"/>
      <c r="J79" s="273"/>
    </row>
    <row r="80" spans="1:10" ht="21" thickBot="1" x14ac:dyDescent="0.3">
      <c r="A80" s="730"/>
      <c r="B80" s="851"/>
      <c r="C80" s="432"/>
      <c r="D80" s="13" t="s">
        <v>88</v>
      </c>
      <c r="E80" s="434"/>
      <c r="F80" s="281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73"/>
    </row>
    <row r="81" spans="1:16" ht="65.25" customHeight="1" thickBot="1" x14ac:dyDescent="0.3">
      <c r="A81" s="800"/>
      <c r="B81" s="800"/>
      <c r="C81" s="800"/>
      <c r="D81" s="800"/>
      <c r="E81" s="800"/>
      <c r="F81" s="800"/>
      <c r="G81" s="800"/>
      <c r="H81" s="800"/>
      <c r="I81" s="800"/>
      <c r="J81" s="273"/>
    </row>
    <row r="82" spans="1:16" ht="36.75" thickBot="1" x14ac:dyDescent="0.3">
      <c r="A82" s="292" t="s">
        <v>1234</v>
      </c>
      <c r="B82" s="68"/>
      <c r="C82" s="414" t="s">
        <v>1630</v>
      </c>
      <c r="D82" s="269" t="s">
        <v>1543</v>
      </c>
      <c r="E82" s="417" t="s">
        <v>1629</v>
      </c>
      <c r="F82" s="131" t="str">
        <f>'Данные по ТП'!C151</f>
        <v>ТМ-630/10</v>
      </c>
      <c r="G82" s="132" t="s">
        <v>1544</v>
      </c>
      <c r="H82" s="131" t="s">
        <v>5</v>
      </c>
      <c r="I82" s="133">
        <f>'Данные по ТП'!F151</f>
        <v>56540</v>
      </c>
      <c r="J82" s="273"/>
    </row>
    <row r="83" spans="1:16" ht="19.5" customHeight="1" thickBot="1" x14ac:dyDescent="0.3">
      <c r="A83" s="728" t="s">
        <v>1161</v>
      </c>
      <c r="B83" s="847" t="s">
        <v>827</v>
      </c>
      <c r="C83" s="428">
        <v>1</v>
      </c>
      <c r="D83" s="182" t="s">
        <v>708</v>
      </c>
      <c r="E83" s="418"/>
      <c r="F83" s="293"/>
      <c r="G83" s="224"/>
      <c r="H83" s="224"/>
      <c r="I83" s="224"/>
      <c r="J83" s="273"/>
      <c r="L83" s="104"/>
      <c r="M83" s="104"/>
      <c r="N83" s="104"/>
      <c r="O83" s="104"/>
      <c r="P83" s="104"/>
    </row>
    <row r="84" spans="1:16" ht="21" thickBot="1" x14ac:dyDescent="0.3">
      <c r="A84" s="729"/>
      <c r="B84" s="850"/>
      <c r="C84" s="428">
        <v>2</v>
      </c>
      <c r="D84" s="182" t="s">
        <v>709</v>
      </c>
      <c r="E84" s="418"/>
      <c r="F84" s="293">
        <v>102</v>
      </c>
      <c r="G84" s="224">
        <v>75</v>
      </c>
      <c r="H84" s="224">
        <v>84</v>
      </c>
      <c r="I84" s="224">
        <v>11</v>
      </c>
      <c r="J84" s="273"/>
      <c r="L84" s="104"/>
      <c r="M84" s="104"/>
      <c r="N84" s="104"/>
      <c r="O84" s="104"/>
      <c r="P84" s="104"/>
    </row>
    <row r="85" spans="1:16" ht="21" thickBot="1" x14ac:dyDescent="0.3">
      <c r="A85" s="729"/>
      <c r="B85" s="850"/>
      <c r="C85" s="428">
        <v>3</v>
      </c>
      <c r="D85" s="182" t="s">
        <v>121</v>
      </c>
      <c r="E85" s="418"/>
      <c r="F85" s="293"/>
      <c r="G85" s="224"/>
      <c r="H85" s="224"/>
      <c r="I85" s="224"/>
      <c r="J85" s="273"/>
      <c r="L85" s="104"/>
      <c r="M85" s="234"/>
      <c r="N85" s="234"/>
      <c r="O85" s="234"/>
      <c r="P85" s="234"/>
    </row>
    <row r="86" spans="1:16" ht="21" thickBot="1" x14ac:dyDescent="0.3">
      <c r="A86" s="729"/>
      <c r="B86" s="850"/>
      <c r="C86" s="428">
        <v>4</v>
      </c>
      <c r="D86" s="182" t="s">
        <v>707</v>
      </c>
      <c r="E86" s="418"/>
      <c r="F86" s="293">
        <v>105</v>
      </c>
      <c r="G86" s="224">
        <v>84</v>
      </c>
      <c r="H86" s="224">
        <v>92</v>
      </c>
      <c r="I86" s="224">
        <v>15</v>
      </c>
      <c r="J86" s="273"/>
      <c r="L86" s="104"/>
      <c r="M86" s="104"/>
      <c r="N86" s="104"/>
      <c r="O86" s="104"/>
      <c r="P86" s="104"/>
    </row>
    <row r="87" spans="1:16" ht="21" thickBot="1" x14ac:dyDescent="0.3">
      <c r="A87" s="729"/>
      <c r="B87" s="850"/>
      <c r="C87" s="428">
        <v>5</v>
      </c>
      <c r="D87" s="182" t="s">
        <v>705</v>
      </c>
      <c r="E87" s="418"/>
      <c r="F87" s="293">
        <v>0</v>
      </c>
      <c r="G87" s="224">
        <v>0</v>
      </c>
      <c r="H87" s="224">
        <v>0</v>
      </c>
      <c r="I87" s="224">
        <v>0</v>
      </c>
      <c r="J87" s="273"/>
      <c r="L87" s="274"/>
      <c r="M87" s="234"/>
      <c r="N87" s="234"/>
      <c r="O87" s="234"/>
      <c r="P87" s="234"/>
    </row>
    <row r="88" spans="1:16" ht="21" thickBot="1" x14ac:dyDescent="0.3">
      <c r="A88" s="729"/>
      <c r="B88" s="850"/>
      <c r="C88" s="428">
        <v>6</v>
      </c>
      <c r="D88" s="182" t="s">
        <v>706</v>
      </c>
      <c r="E88" s="418"/>
      <c r="F88" s="293">
        <v>0</v>
      </c>
      <c r="G88" s="224">
        <v>0</v>
      </c>
      <c r="H88" s="224">
        <v>0</v>
      </c>
      <c r="I88" s="224">
        <v>0</v>
      </c>
      <c r="J88" s="273"/>
      <c r="L88" s="104"/>
      <c r="M88" s="104"/>
      <c r="N88" s="104"/>
      <c r="O88" s="104"/>
      <c r="P88" s="104"/>
    </row>
    <row r="89" spans="1:16" ht="19.5" customHeight="1" thickBot="1" x14ac:dyDescent="0.3">
      <c r="A89" s="729"/>
      <c r="B89" s="850"/>
      <c r="C89" s="428">
        <v>7</v>
      </c>
      <c r="D89" s="182" t="s">
        <v>1155</v>
      </c>
      <c r="E89" s="418"/>
      <c r="F89" s="293">
        <v>0</v>
      </c>
      <c r="G89" s="224">
        <v>0</v>
      </c>
      <c r="H89" s="224">
        <v>0</v>
      </c>
      <c r="I89" s="224">
        <v>0</v>
      </c>
      <c r="J89" s="273"/>
      <c r="L89" s="104"/>
      <c r="M89" s="104"/>
      <c r="N89" s="104"/>
      <c r="O89" s="104"/>
      <c r="P89" s="104"/>
    </row>
    <row r="90" spans="1:16" ht="21" thickBot="1" x14ac:dyDescent="0.3">
      <c r="A90" s="729"/>
      <c r="B90" s="850"/>
      <c r="C90" s="428">
        <v>8</v>
      </c>
      <c r="D90" s="182" t="s">
        <v>704</v>
      </c>
      <c r="E90" s="418"/>
      <c r="F90" s="293">
        <v>0</v>
      </c>
      <c r="G90" s="224">
        <v>0</v>
      </c>
      <c r="H90" s="224">
        <v>0</v>
      </c>
      <c r="I90" s="224">
        <v>0</v>
      </c>
      <c r="J90" s="273"/>
      <c r="L90" s="104"/>
      <c r="M90" s="104"/>
      <c r="N90" s="104"/>
      <c r="O90" s="104"/>
      <c r="P90" s="104"/>
    </row>
    <row r="91" spans="1:16" ht="21" thickBot="1" x14ac:dyDescent="0.3">
      <c r="A91" s="729"/>
      <c r="B91" s="850"/>
      <c r="C91" s="428"/>
      <c r="D91" s="182"/>
      <c r="E91" s="418"/>
      <c r="F91" s="293"/>
      <c r="G91" s="387"/>
      <c r="H91" s="387"/>
      <c r="I91" s="387"/>
      <c r="J91" s="273"/>
      <c r="L91" s="104"/>
      <c r="M91" s="104"/>
      <c r="N91" s="104"/>
      <c r="O91" s="104"/>
      <c r="P91" s="104"/>
    </row>
    <row r="92" spans="1:16" ht="21" thickBot="1" x14ac:dyDescent="0.3">
      <c r="A92" s="729"/>
      <c r="B92" s="850"/>
      <c r="C92" s="428"/>
      <c r="D92" s="182"/>
      <c r="E92" s="418"/>
      <c r="F92" s="293"/>
      <c r="G92" s="387"/>
      <c r="H92" s="387"/>
      <c r="I92" s="387"/>
      <c r="J92" s="273"/>
      <c r="L92" s="104"/>
      <c r="M92" s="104"/>
      <c r="N92" s="104"/>
      <c r="O92" s="104"/>
      <c r="P92" s="104"/>
    </row>
    <row r="93" spans="1:16" ht="21" thickBot="1" x14ac:dyDescent="0.3">
      <c r="A93" s="729"/>
      <c r="B93" s="850"/>
      <c r="C93" s="428"/>
      <c r="D93" s="3" t="s">
        <v>1506</v>
      </c>
      <c r="E93" s="420"/>
      <c r="F93" s="277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73"/>
      <c r="L93" s="104"/>
      <c r="M93" s="234"/>
      <c r="N93" s="234"/>
      <c r="O93" s="234"/>
      <c r="P93" s="234"/>
    </row>
    <row r="94" spans="1:16" ht="21" thickBot="1" x14ac:dyDescent="0.25">
      <c r="A94" s="729"/>
      <c r="B94" s="850"/>
      <c r="C94" s="428"/>
      <c r="D94" s="3" t="s">
        <v>1507</v>
      </c>
      <c r="E94" s="420"/>
      <c r="F94" s="279">
        <f>(F93*1.73*380*0.9)/1000</f>
        <v>122.47362000000003</v>
      </c>
      <c r="G94" s="141">
        <f>(G93*1.73*380*0.9)/1000</f>
        <v>94.073939999999993</v>
      </c>
      <c r="H94" s="141">
        <f>(H93*1.73*380*0.9)/1000</f>
        <v>104.13216</v>
      </c>
      <c r="I94" s="142"/>
      <c r="J94" s="177"/>
      <c r="L94" s="104"/>
      <c r="M94" s="234"/>
      <c r="N94" s="234"/>
      <c r="O94" s="234"/>
      <c r="P94" s="234"/>
    </row>
    <row r="95" spans="1:16" ht="19.5" thickBot="1" x14ac:dyDescent="0.3">
      <c r="A95" s="729"/>
      <c r="B95" s="850"/>
      <c r="C95" s="428"/>
      <c r="D95" s="3" t="s">
        <v>1508</v>
      </c>
      <c r="E95" s="421"/>
      <c r="F95" s="742">
        <f>(F94+G94+H94)</f>
        <v>320.67972000000003</v>
      </c>
      <c r="G95" s="743"/>
      <c r="H95" s="743"/>
      <c r="I95" s="744"/>
      <c r="J95" s="273"/>
      <c r="L95" s="104"/>
      <c r="M95" s="234"/>
      <c r="N95" s="234"/>
      <c r="O95" s="234"/>
      <c r="P95" s="234"/>
    </row>
    <row r="96" spans="1:16" ht="19.5" thickBot="1" x14ac:dyDescent="0.3">
      <c r="A96" s="729"/>
      <c r="B96" s="850"/>
      <c r="C96" s="431"/>
      <c r="D96" s="765"/>
      <c r="E96" s="766"/>
      <c r="F96" s="766"/>
      <c r="G96" s="766"/>
      <c r="H96" s="766"/>
      <c r="I96" s="779"/>
      <c r="J96" s="273"/>
      <c r="L96" s="104"/>
      <c r="M96" s="234"/>
      <c r="N96" s="234"/>
      <c r="O96" s="234"/>
      <c r="P96" s="234"/>
    </row>
    <row r="97" spans="1:16" ht="36.75" thickBot="1" x14ac:dyDescent="0.3">
      <c r="A97" s="729"/>
      <c r="B97" s="850"/>
      <c r="C97" s="414" t="s">
        <v>1630</v>
      </c>
      <c r="D97" s="269" t="s">
        <v>1519</v>
      </c>
      <c r="E97" s="417" t="s">
        <v>1629</v>
      </c>
      <c r="F97" s="131" t="str">
        <f>'Данные по ТП'!C152</f>
        <v>ТМ-630/10</v>
      </c>
      <c r="G97" s="132" t="s">
        <v>1544</v>
      </c>
      <c r="H97" s="131" t="s">
        <v>5</v>
      </c>
      <c r="I97" s="133">
        <f>'Данные по ТП'!F152</f>
        <v>63785</v>
      </c>
      <c r="J97" s="273"/>
      <c r="L97" s="104"/>
      <c r="M97" s="104"/>
      <c r="N97" s="104"/>
      <c r="O97" s="104"/>
      <c r="P97" s="104"/>
    </row>
    <row r="98" spans="1:16" ht="21" thickBot="1" x14ac:dyDescent="0.3">
      <c r="A98" s="729"/>
      <c r="B98" s="850"/>
      <c r="C98" s="428">
        <v>9</v>
      </c>
      <c r="D98" s="182" t="s">
        <v>1138</v>
      </c>
      <c r="E98" s="418"/>
      <c r="F98" s="293"/>
      <c r="G98" s="224"/>
      <c r="H98" s="224"/>
      <c r="I98" s="224"/>
      <c r="J98" s="273"/>
      <c r="L98" s="104"/>
      <c r="M98" s="104"/>
      <c r="N98" s="104"/>
      <c r="O98" s="104"/>
      <c r="P98" s="104"/>
    </row>
    <row r="99" spans="1:16" ht="21" thickBot="1" x14ac:dyDescent="0.3">
      <c r="A99" s="729"/>
      <c r="B99" s="850"/>
      <c r="C99" s="428">
        <v>10</v>
      </c>
      <c r="D99" s="182" t="s">
        <v>703</v>
      </c>
      <c r="E99" s="418"/>
      <c r="F99" s="293">
        <v>0</v>
      </c>
      <c r="G99" s="224">
        <v>0</v>
      </c>
      <c r="H99" s="224">
        <v>0</v>
      </c>
      <c r="I99" s="224">
        <v>0</v>
      </c>
      <c r="J99" s="273"/>
      <c r="L99" s="104"/>
      <c r="M99" s="104"/>
      <c r="N99" s="104"/>
      <c r="O99" s="104"/>
      <c r="P99" s="104"/>
    </row>
    <row r="100" spans="1:16" ht="21" thickBot="1" x14ac:dyDescent="0.3">
      <c r="A100" s="729"/>
      <c r="B100" s="850"/>
      <c r="C100" s="428">
        <v>11</v>
      </c>
      <c r="D100" s="182" t="s">
        <v>127</v>
      </c>
      <c r="E100" s="418"/>
      <c r="F100" s="293"/>
      <c r="G100" s="224"/>
      <c r="H100" s="224"/>
      <c r="I100" s="224"/>
      <c r="J100" s="273"/>
      <c r="L100" s="104"/>
      <c r="M100" s="234"/>
      <c r="N100" s="234"/>
      <c r="O100" s="234"/>
      <c r="P100" s="234"/>
    </row>
    <row r="101" spans="1:16" ht="21" thickBot="1" x14ac:dyDescent="0.3">
      <c r="A101" s="729"/>
      <c r="B101" s="850"/>
      <c r="C101" s="428">
        <v>12</v>
      </c>
      <c r="D101" s="182" t="s">
        <v>1156</v>
      </c>
      <c r="E101" s="418"/>
      <c r="F101" s="293">
        <v>0</v>
      </c>
      <c r="G101" s="224">
        <v>0</v>
      </c>
      <c r="H101" s="224">
        <v>0</v>
      </c>
      <c r="I101" s="224">
        <v>0</v>
      </c>
      <c r="J101" s="273"/>
      <c r="L101" s="104"/>
      <c r="M101" s="104"/>
      <c r="N101" s="104"/>
      <c r="O101" s="104"/>
      <c r="P101" s="104"/>
    </row>
    <row r="102" spans="1:16" ht="21" thickBot="1" x14ac:dyDescent="0.3">
      <c r="A102" s="729"/>
      <c r="B102" s="850"/>
      <c r="C102" s="428">
        <v>13</v>
      </c>
      <c r="D102" s="182" t="s">
        <v>701</v>
      </c>
      <c r="E102" s="418"/>
      <c r="F102" s="293">
        <v>45</v>
      </c>
      <c r="G102" s="224">
        <v>48</v>
      </c>
      <c r="H102" s="224">
        <v>39</v>
      </c>
      <c r="I102" s="224">
        <v>7</v>
      </c>
      <c r="J102" s="273"/>
      <c r="L102" s="104"/>
      <c r="M102" s="234"/>
      <c r="N102" s="234"/>
      <c r="O102" s="234"/>
      <c r="P102" s="234"/>
    </row>
    <row r="103" spans="1:16" ht="21" thickBot="1" x14ac:dyDescent="0.3">
      <c r="A103" s="729"/>
      <c r="B103" s="850"/>
      <c r="C103" s="428">
        <v>14</v>
      </c>
      <c r="D103" s="182" t="s">
        <v>702</v>
      </c>
      <c r="E103" s="418"/>
      <c r="F103" s="293">
        <v>19</v>
      </c>
      <c r="G103" s="224">
        <v>48</v>
      </c>
      <c r="H103" s="224">
        <v>56</v>
      </c>
      <c r="I103" s="224">
        <v>21</v>
      </c>
      <c r="J103" s="273"/>
      <c r="L103" s="104"/>
      <c r="M103" s="104"/>
      <c r="N103" s="104"/>
      <c r="O103" s="104"/>
      <c r="P103" s="104"/>
    </row>
    <row r="104" spans="1:16" ht="21" thickBot="1" x14ac:dyDescent="0.3">
      <c r="A104" s="729"/>
      <c r="B104" s="850"/>
      <c r="C104" s="428">
        <v>15</v>
      </c>
      <c r="D104" s="182" t="s">
        <v>699</v>
      </c>
      <c r="E104" s="418"/>
      <c r="F104" s="293">
        <v>28</v>
      </c>
      <c r="G104" s="224">
        <v>40</v>
      </c>
      <c r="H104" s="224">
        <v>56</v>
      </c>
      <c r="I104" s="224">
        <v>21</v>
      </c>
      <c r="J104" s="273"/>
    </row>
    <row r="105" spans="1:16" ht="21" thickBot="1" x14ac:dyDescent="0.3">
      <c r="A105" s="729"/>
      <c r="B105" s="850"/>
      <c r="C105" s="428">
        <v>16</v>
      </c>
      <c r="D105" s="182" t="s">
        <v>700</v>
      </c>
      <c r="E105" s="418"/>
      <c r="F105" s="293">
        <v>82</v>
      </c>
      <c r="G105" s="224">
        <v>96</v>
      </c>
      <c r="H105" s="224">
        <v>104</v>
      </c>
      <c r="I105" s="224">
        <v>19</v>
      </c>
      <c r="J105" s="273"/>
    </row>
    <row r="106" spans="1:16" ht="21" thickBot="1" x14ac:dyDescent="0.3">
      <c r="A106" s="729"/>
      <c r="B106" s="850"/>
      <c r="C106" s="428"/>
      <c r="D106" s="182"/>
      <c r="E106" s="418"/>
      <c r="F106" s="293"/>
      <c r="G106" s="387"/>
      <c r="H106" s="387"/>
      <c r="I106" s="387"/>
      <c r="J106" s="273"/>
    </row>
    <row r="107" spans="1:16" ht="21" thickBot="1" x14ac:dyDescent="0.3">
      <c r="A107" s="729"/>
      <c r="B107" s="850"/>
      <c r="C107" s="428"/>
      <c r="D107" s="182"/>
      <c r="E107" s="418"/>
      <c r="F107" s="293"/>
      <c r="G107" s="387"/>
      <c r="H107" s="387"/>
      <c r="I107" s="387"/>
      <c r="J107" s="273"/>
    </row>
    <row r="108" spans="1:16" ht="21" thickBot="1" x14ac:dyDescent="0.3">
      <c r="A108" s="729"/>
      <c r="B108" s="850"/>
      <c r="C108" s="428"/>
      <c r="D108" s="3" t="s">
        <v>1505</v>
      </c>
      <c r="E108" s="420"/>
      <c r="F108" s="277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73"/>
    </row>
    <row r="109" spans="1:16" ht="21" thickBot="1" x14ac:dyDescent="0.25">
      <c r="A109" s="729"/>
      <c r="B109" s="850"/>
      <c r="C109" s="428"/>
      <c r="D109" s="3" t="s">
        <v>1507</v>
      </c>
      <c r="E109" s="420"/>
      <c r="F109" s="279">
        <f>(F108*1.73*380*0.9)/1000</f>
        <v>102.94883999999999</v>
      </c>
      <c r="G109" s="141">
        <f>(G108*1.73*380*0.9)/1000</f>
        <v>137.26512000000002</v>
      </c>
      <c r="H109" s="141">
        <f>(H108*1.73*380*0.9)/1000</f>
        <v>150.87330000000003</v>
      </c>
      <c r="I109" s="142"/>
      <c r="J109" s="177"/>
    </row>
    <row r="110" spans="1:16" ht="18.75" thickBot="1" x14ac:dyDescent="0.3">
      <c r="A110" s="729"/>
      <c r="B110" s="850"/>
      <c r="C110" s="428"/>
      <c r="D110" s="3" t="s">
        <v>1509</v>
      </c>
      <c r="E110" s="421"/>
      <c r="F110" s="742">
        <f>(F109+G109+H109)</f>
        <v>391.08726000000001</v>
      </c>
      <c r="G110" s="743"/>
      <c r="H110" s="743"/>
      <c r="I110" s="744"/>
      <c r="J110" s="273"/>
    </row>
    <row r="111" spans="1:16" ht="21" thickBot="1" x14ac:dyDescent="0.3">
      <c r="A111" s="730"/>
      <c r="B111" s="851"/>
      <c r="C111" s="432"/>
      <c r="D111" s="13" t="s">
        <v>88</v>
      </c>
      <c r="E111" s="434"/>
      <c r="F111" s="281">
        <f>F93+F108</f>
        <v>381</v>
      </c>
      <c r="G111" s="276">
        <f>G94+G109</f>
        <v>231.33906000000002</v>
      </c>
      <c r="H111" s="276">
        <f>H109+H93</f>
        <v>326.87330000000003</v>
      </c>
      <c r="I111" s="67">
        <f>I108+I93</f>
        <v>94</v>
      </c>
      <c r="J111" s="273"/>
    </row>
    <row r="112" spans="1:16" ht="50.25" customHeight="1" thickBot="1" x14ac:dyDescent="0.3">
      <c r="A112" s="800"/>
      <c r="B112" s="800"/>
      <c r="C112" s="800"/>
      <c r="D112" s="800"/>
      <c r="E112" s="800"/>
      <c r="F112" s="800"/>
      <c r="G112" s="800"/>
      <c r="H112" s="800"/>
      <c r="I112" s="800"/>
      <c r="J112" s="273"/>
    </row>
    <row r="113" spans="1:10" ht="36.75" thickBot="1" x14ac:dyDescent="0.3">
      <c r="A113" s="292" t="s">
        <v>1234</v>
      </c>
      <c r="B113" s="68"/>
      <c r="C113" s="414" t="s">
        <v>1630</v>
      </c>
      <c r="D113" s="191" t="s">
        <v>1543</v>
      </c>
      <c r="E113" s="417" t="s">
        <v>1629</v>
      </c>
      <c r="F113" s="131" t="str">
        <f>'Данные по ТП'!C153</f>
        <v>ТМ-630/10</v>
      </c>
      <c r="G113" s="132" t="s">
        <v>1544</v>
      </c>
      <c r="H113" s="131" t="s">
        <v>5</v>
      </c>
      <c r="I113" s="133">
        <f>'Данные по ТП'!F153</f>
        <v>51498</v>
      </c>
      <c r="J113" s="273"/>
    </row>
    <row r="114" spans="1:10" ht="21" thickBot="1" x14ac:dyDescent="0.3">
      <c r="A114" s="729"/>
      <c r="B114" s="850" t="s">
        <v>828</v>
      </c>
      <c r="C114" s="428">
        <v>1</v>
      </c>
      <c r="D114" s="182" t="s">
        <v>944</v>
      </c>
      <c r="E114" s="418"/>
      <c r="F114" s="293">
        <v>0</v>
      </c>
      <c r="G114" s="224">
        <v>0</v>
      </c>
      <c r="H114" s="224">
        <v>0</v>
      </c>
      <c r="I114" s="224">
        <v>0</v>
      </c>
      <c r="J114" s="273"/>
    </row>
    <row r="115" spans="1:10" ht="21" thickBot="1" x14ac:dyDescent="0.3">
      <c r="A115" s="729"/>
      <c r="B115" s="850"/>
      <c r="C115" s="428">
        <v>2</v>
      </c>
      <c r="D115" s="182" t="s">
        <v>710</v>
      </c>
      <c r="E115" s="418"/>
      <c r="F115" s="293">
        <v>11</v>
      </c>
      <c r="G115" s="224">
        <v>12</v>
      </c>
      <c r="H115" s="224">
        <v>11</v>
      </c>
      <c r="I115" s="224">
        <v>2</v>
      </c>
      <c r="J115" s="273"/>
    </row>
    <row r="116" spans="1:10" ht="21" thickBot="1" x14ac:dyDescent="0.3">
      <c r="A116" s="729"/>
      <c r="B116" s="850"/>
      <c r="C116" s="428">
        <v>3</v>
      </c>
      <c r="D116" s="182" t="s">
        <v>711</v>
      </c>
      <c r="E116" s="418"/>
      <c r="F116" s="293">
        <v>65</v>
      </c>
      <c r="G116" s="224">
        <v>74</v>
      </c>
      <c r="H116" s="224">
        <v>42</v>
      </c>
      <c r="I116" s="224">
        <v>12</v>
      </c>
      <c r="J116" s="273"/>
    </row>
    <row r="117" spans="1:10" ht="21" thickBot="1" x14ac:dyDescent="0.3">
      <c r="A117" s="729"/>
      <c r="B117" s="850"/>
      <c r="C117" s="428">
        <v>4</v>
      </c>
      <c r="D117" s="182" t="s">
        <v>712</v>
      </c>
      <c r="E117" s="418"/>
      <c r="F117" s="293">
        <v>0</v>
      </c>
      <c r="G117" s="224">
        <v>0</v>
      </c>
      <c r="H117" s="224">
        <v>0</v>
      </c>
      <c r="I117" s="224">
        <v>0</v>
      </c>
      <c r="J117" s="273"/>
    </row>
    <row r="118" spans="1:10" ht="21" thickBot="1" x14ac:dyDescent="0.3">
      <c r="A118" s="729"/>
      <c r="B118" s="850"/>
      <c r="C118" s="428">
        <v>5</v>
      </c>
      <c r="D118" s="182" t="s">
        <v>713</v>
      </c>
      <c r="E118" s="418"/>
      <c r="F118" s="293">
        <v>55</v>
      </c>
      <c r="G118" s="224">
        <v>78</v>
      </c>
      <c r="H118" s="224">
        <v>34</v>
      </c>
      <c r="I118" s="224">
        <v>21</v>
      </c>
      <c r="J118" s="273"/>
    </row>
    <row r="119" spans="1:10" ht="21" thickBot="1" x14ac:dyDescent="0.3">
      <c r="A119" s="729"/>
      <c r="B119" s="850"/>
      <c r="C119" s="428">
        <v>6</v>
      </c>
      <c r="D119" s="182" t="s">
        <v>945</v>
      </c>
      <c r="E119" s="418"/>
      <c r="F119" s="293">
        <v>0</v>
      </c>
      <c r="G119" s="224">
        <v>0</v>
      </c>
      <c r="H119" s="224">
        <v>0</v>
      </c>
      <c r="I119" s="224">
        <v>0</v>
      </c>
      <c r="J119" s="273"/>
    </row>
    <row r="120" spans="1:10" ht="21" thickBot="1" x14ac:dyDescent="0.3">
      <c r="A120" s="729"/>
      <c r="B120" s="850"/>
      <c r="C120" s="428">
        <v>7</v>
      </c>
      <c r="D120" s="182" t="s">
        <v>952</v>
      </c>
      <c r="E120" s="418"/>
      <c r="F120" s="293">
        <v>0</v>
      </c>
      <c r="G120" s="224">
        <v>0</v>
      </c>
      <c r="H120" s="224">
        <v>0</v>
      </c>
      <c r="I120" s="224">
        <v>0</v>
      </c>
      <c r="J120" s="273"/>
    </row>
    <row r="121" spans="1:10" ht="19.5" customHeight="1" thickBot="1" x14ac:dyDescent="0.3">
      <c r="A121" s="729"/>
      <c r="B121" s="850"/>
      <c r="C121" s="428">
        <v>8</v>
      </c>
      <c r="D121" s="182" t="s">
        <v>946</v>
      </c>
      <c r="E121" s="418"/>
      <c r="F121" s="293">
        <v>0</v>
      </c>
      <c r="G121" s="224">
        <v>0</v>
      </c>
      <c r="H121" s="224">
        <v>0</v>
      </c>
      <c r="I121" s="224">
        <v>0</v>
      </c>
      <c r="J121" s="273"/>
    </row>
    <row r="122" spans="1:10" ht="21" thickBot="1" x14ac:dyDescent="0.3">
      <c r="A122" s="729"/>
      <c r="B122" s="850"/>
      <c r="C122" s="428">
        <v>21</v>
      </c>
      <c r="D122" s="182" t="s">
        <v>714</v>
      </c>
      <c r="E122" s="418"/>
      <c r="F122" s="293">
        <v>0</v>
      </c>
      <c r="G122" s="224">
        <v>0</v>
      </c>
      <c r="H122" s="224">
        <v>0</v>
      </c>
      <c r="I122" s="224">
        <v>0</v>
      </c>
      <c r="J122" s="273"/>
    </row>
    <row r="123" spans="1:10" ht="21" thickBot="1" x14ac:dyDescent="0.3">
      <c r="A123" s="729"/>
      <c r="B123" s="850"/>
      <c r="C123" s="428">
        <v>22</v>
      </c>
      <c r="D123" s="182" t="s">
        <v>715</v>
      </c>
      <c r="E123" s="418"/>
      <c r="F123" s="293">
        <v>0</v>
      </c>
      <c r="G123" s="224">
        <v>0</v>
      </c>
      <c r="H123" s="224">
        <v>0</v>
      </c>
      <c r="I123" s="224">
        <v>0</v>
      </c>
      <c r="J123" s="273"/>
    </row>
    <row r="124" spans="1:10" ht="21" thickBot="1" x14ac:dyDescent="0.3">
      <c r="A124" s="729"/>
      <c r="B124" s="850"/>
      <c r="C124" s="428">
        <v>23</v>
      </c>
      <c r="D124" s="182" t="s">
        <v>716</v>
      </c>
      <c r="E124" s="418"/>
      <c r="F124" s="293">
        <v>0</v>
      </c>
      <c r="G124" s="224">
        <v>0</v>
      </c>
      <c r="H124" s="224">
        <v>0</v>
      </c>
      <c r="I124" s="224">
        <v>0</v>
      </c>
      <c r="J124" s="273"/>
    </row>
    <row r="125" spans="1:10" ht="21" thickBot="1" x14ac:dyDescent="0.3">
      <c r="A125" s="729"/>
      <c r="B125" s="850"/>
      <c r="C125" s="428">
        <v>24</v>
      </c>
      <c r="D125" s="182" t="s">
        <v>717</v>
      </c>
      <c r="E125" s="418"/>
      <c r="F125" s="293"/>
      <c r="G125" s="224"/>
      <c r="H125" s="224"/>
      <c r="I125" s="224"/>
      <c r="J125" s="273"/>
    </row>
    <row r="126" spans="1:10" ht="21" thickBot="1" x14ac:dyDescent="0.3">
      <c r="A126" s="729"/>
      <c r="B126" s="850"/>
      <c r="C126" s="428"/>
      <c r="D126" s="182"/>
      <c r="E126" s="418"/>
      <c r="F126" s="293"/>
      <c r="G126" s="387"/>
      <c r="H126" s="387"/>
      <c r="I126" s="387"/>
      <c r="J126" s="273"/>
    </row>
    <row r="127" spans="1:10" ht="21" thickBot="1" x14ac:dyDescent="0.3">
      <c r="A127" s="729"/>
      <c r="B127" s="850"/>
      <c r="C127" s="428"/>
      <c r="D127" s="182"/>
      <c r="E127" s="418"/>
      <c r="F127" s="293"/>
      <c r="G127" s="387"/>
      <c r="H127" s="387"/>
      <c r="I127" s="387"/>
      <c r="J127" s="273"/>
    </row>
    <row r="128" spans="1:10" ht="18.75" customHeight="1" thickBot="1" x14ac:dyDescent="0.3">
      <c r="A128" s="729"/>
      <c r="B128" s="850"/>
      <c r="C128" s="428"/>
      <c r="D128" s="3" t="s">
        <v>1506</v>
      </c>
      <c r="E128" s="420"/>
      <c r="F128" s="277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73"/>
    </row>
    <row r="129" spans="1:10" ht="21" thickBot="1" x14ac:dyDescent="0.25">
      <c r="A129" s="729"/>
      <c r="B129" s="850"/>
      <c r="C129" s="428"/>
      <c r="D129" s="3" t="s">
        <v>1507</v>
      </c>
      <c r="E129" s="420"/>
      <c r="F129" s="279">
        <f>(F128*1.73*380*0.9)/1000</f>
        <v>77.507459999999995</v>
      </c>
      <c r="G129" s="141">
        <f>(G128*1.73*380*0.9)/1000</f>
        <v>97.032239999999987</v>
      </c>
      <c r="H129" s="141">
        <f>(H128*1.73*380*0.9)/1000</f>
        <v>51.474419999999995</v>
      </c>
      <c r="I129" s="142"/>
      <c r="J129" s="177"/>
    </row>
    <row r="130" spans="1:10" ht="18.75" customHeight="1" thickBot="1" x14ac:dyDescent="0.3">
      <c r="A130" s="729"/>
      <c r="B130" s="850"/>
      <c r="C130" s="428"/>
      <c r="D130" s="3" t="s">
        <v>1508</v>
      </c>
      <c r="E130" s="421"/>
      <c r="F130" s="742">
        <f>(F129+G129+H129)</f>
        <v>226.01411999999999</v>
      </c>
      <c r="G130" s="743"/>
      <c r="H130" s="743"/>
      <c r="I130" s="744"/>
      <c r="J130" s="273"/>
    </row>
    <row r="131" spans="1:10" ht="19.5" thickBot="1" x14ac:dyDescent="0.3">
      <c r="A131" s="729"/>
      <c r="B131" s="850"/>
      <c r="C131" s="431"/>
      <c r="D131" s="765"/>
      <c r="E131" s="766"/>
      <c r="F131" s="766"/>
      <c r="G131" s="766"/>
      <c r="H131" s="766"/>
      <c r="I131" s="779"/>
      <c r="J131" s="273"/>
    </row>
    <row r="132" spans="1:10" ht="36.75" thickBot="1" x14ac:dyDescent="0.3">
      <c r="A132" s="729"/>
      <c r="B132" s="850"/>
      <c r="C132" s="414" t="s">
        <v>1630</v>
      </c>
      <c r="D132" s="269" t="s">
        <v>1519</v>
      </c>
      <c r="E132" s="417" t="s">
        <v>1629</v>
      </c>
      <c r="F132" s="131" t="str">
        <f>'Данные по ТП'!C152</f>
        <v>ТМ-630/10</v>
      </c>
      <c r="G132" s="132" t="s">
        <v>1544</v>
      </c>
      <c r="H132" s="131" t="s">
        <v>5</v>
      </c>
      <c r="I132" s="133">
        <f>'Данные по ТП'!F154</f>
        <v>37526</v>
      </c>
      <c r="J132" s="273"/>
    </row>
    <row r="133" spans="1:10" ht="21" thickBot="1" x14ac:dyDescent="0.3">
      <c r="A133" s="729"/>
      <c r="B133" s="850"/>
      <c r="C133" s="428">
        <v>9</v>
      </c>
      <c r="D133" s="182" t="s">
        <v>718</v>
      </c>
      <c r="E133" s="418"/>
      <c r="F133" s="293">
        <v>24</v>
      </c>
      <c r="G133" s="224">
        <v>11</v>
      </c>
      <c r="H133" s="224">
        <v>10</v>
      </c>
      <c r="I133" s="224">
        <v>7</v>
      </c>
      <c r="J133" s="273"/>
    </row>
    <row r="134" spans="1:10" ht="21" thickBot="1" x14ac:dyDescent="0.3">
      <c r="A134" s="729"/>
      <c r="B134" s="850"/>
      <c r="C134" s="428">
        <v>10</v>
      </c>
      <c r="D134" s="182" t="s">
        <v>947</v>
      </c>
      <c r="E134" s="418"/>
      <c r="F134" s="293">
        <v>30</v>
      </c>
      <c r="G134" s="224">
        <v>51</v>
      </c>
      <c r="H134" s="224">
        <v>32</v>
      </c>
      <c r="I134" s="224">
        <v>7</v>
      </c>
      <c r="J134" s="273"/>
    </row>
    <row r="135" spans="1:10" ht="21" thickBot="1" x14ac:dyDescent="0.3">
      <c r="A135" s="729"/>
      <c r="B135" s="850"/>
      <c r="C135" s="428">
        <v>11</v>
      </c>
      <c r="D135" s="182" t="s">
        <v>719</v>
      </c>
      <c r="E135" s="418"/>
      <c r="F135" s="293">
        <v>10</v>
      </c>
      <c r="G135" s="224">
        <v>101</v>
      </c>
      <c r="H135" s="224">
        <v>42</v>
      </c>
      <c r="I135" s="224">
        <v>51</v>
      </c>
      <c r="J135" s="273"/>
    </row>
    <row r="136" spans="1:10" ht="21" thickBot="1" x14ac:dyDescent="0.3">
      <c r="A136" s="729"/>
      <c r="B136" s="850"/>
      <c r="C136" s="428">
        <v>12</v>
      </c>
      <c r="D136" s="182" t="s">
        <v>720</v>
      </c>
      <c r="E136" s="418"/>
      <c r="F136" s="293">
        <v>79</v>
      </c>
      <c r="G136" s="224">
        <v>55</v>
      </c>
      <c r="H136" s="224">
        <v>68</v>
      </c>
      <c r="I136" s="224">
        <v>9</v>
      </c>
      <c r="J136" s="273"/>
    </row>
    <row r="137" spans="1:10" ht="21" thickBot="1" x14ac:dyDescent="0.3">
      <c r="A137" s="729"/>
      <c r="B137" s="850"/>
      <c r="C137" s="428">
        <v>13</v>
      </c>
      <c r="D137" s="182" t="s">
        <v>721</v>
      </c>
      <c r="E137" s="418"/>
      <c r="F137" s="293">
        <v>30</v>
      </c>
      <c r="G137" s="224">
        <v>59</v>
      </c>
      <c r="H137" s="224">
        <v>34</v>
      </c>
      <c r="I137" s="224">
        <v>7</v>
      </c>
      <c r="J137" s="273"/>
    </row>
    <row r="138" spans="1:10" ht="21" thickBot="1" x14ac:dyDescent="0.3">
      <c r="A138" s="729"/>
      <c r="B138" s="850"/>
      <c r="C138" s="428">
        <v>14</v>
      </c>
      <c r="D138" s="182" t="s">
        <v>948</v>
      </c>
      <c r="E138" s="418"/>
      <c r="F138" s="293">
        <v>72</v>
      </c>
      <c r="G138" s="224">
        <v>45</v>
      </c>
      <c r="H138" s="224">
        <v>61</v>
      </c>
      <c r="I138" s="224">
        <v>9</v>
      </c>
      <c r="J138" s="273"/>
    </row>
    <row r="139" spans="1:10" ht="21" thickBot="1" x14ac:dyDescent="0.3">
      <c r="A139" s="729"/>
      <c r="B139" s="850"/>
      <c r="C139" s="428">
        <v>15</v>
      </c>
      <c r="D139" s="182" t="s">
        <v>949</v>
      </c>
      <c r="E139" s="418"/>
      <c r="F139" s="293">
        <v>1</v>
      </c>
      <c r="G139" s="224">
        <v>0</v>
      </c>
      <c r="H139" s="224">
        <v>0</v>
      </c>
      <c r="I139" s="224">
        <v>1</v>
      </c>
      <c r="J139" s="273"/>
    </row>
    <row r="140" spans="1:10" ht="21" thickBot="1" x14ac:dyDescent="0.3">
      <c r="A140" s="729"/>
      <c r="B140" s="850"/>
      <c r="C140" s="428">
        <v>16</v>
      </c>
      <c r="D140" s="182" t="s">
        <v>950</v>
      </c>
      <c r="E140" s="418"/>
      <c r="F140" s="293">
        <v>33</v>
      </c>
      <c r="G140" s="224">
        <v>34</v>
      </c>
      <c r="H140" s="224">
        <v>32</v>
      </c>
      <c r="I140" s="224">
        <v>2</v>
      </c>
      <c r="J140" s="273"/>
    </row>
    <row r="141" spans="1:10" ht="21" thickBot="1" x14ac:dyDescent="0.3">
      <c r="A141" s="729"/>
      <c r="B141" s="850"/>
      <c r="C141" s="428">
        <v>17</v>
      </c>
      <c r="D141" s="182" t="s">
        <v>951</v>
      </c>
      <c r="E141" s="418"/>
      <c r="F141" s="293">
        <v>15</v>
      </c>
      <c r="G141" s="224">
        <v>28</v>
      </c>
      <c r="H141" s="224">
        <v>29</v>
      </c>
      <c r="I141" s="224">
        <v>11</v>
      </c>
      <c r="J141" s="273"/>
    </row>
    <row r="142" spans="1:10" ht="21" thickBot="1" x14ac:dyDescent="0.3">
      <c r="A142" s="729"/>
      <c r="B142" s="850"/>
      <c r="C142" s="428">
        <v>18</v>
      </c>
      <c r="D142" s="182" t="s">
        <v>722</v>
      </c>
      <c r="E142" s="418"/>
      <c r="F142" s="293">
        <v>41</v>
      </c>
      <c r="G142" s="224">
        <v>27</v>
      </c>
      <c r="H142" s="224">
        <v>59</v>
      </c>
      <c r="I142" s="224">
        <v>12</v>
      </c>
      <c r="J142" s="275"/>
    </row>
    <row r="143" spans="1:10" ht="18" customHeight="1" thickBot="1" x14ac:dyDescent="0.25">
      <c r="A143" s="729"/>
      <c r="B143" s="850"/>
      <c r="C143" s="428">
        <v>19</v>
      </c>
      <c r="D143" s="182" t="s">
        <v>723</v>
      </c>
      <c r="E143" s="418"/>
      <c r="F143" s="293"/>
      <c r="G143" s="224"/>
      <c r="H143" s="224"/>
      <c r="I143" s="224"/>
      <c r="J143" s="207"/>
    </row>
    <row r="144" spans="1:10" ht="21" thickBot="1" x14ac:dyDescent="0.25">
      <c r="A144" s="729"/>
      <c r="B144" s="850"/>
      <c r="C144" s="428">
        <v>20</v>
      </c>
      <c r="D144" s="182" t="s">
        <v>724</v>
      </c>
      <c r="E144" s="418"/>
      <c r="F144" s="293">
        <v>29</v>
      </c>
      <c r="G144" s="224">
        <v>31</v>
      </c>
      <c r="H144" s="224">
        <v>28</v>
      </c>
      <c r="I144" s="224">
        <v>7</v>
      </c>
      <c r="J144" s="178"/>
    </row>
    <row r="145" spans="1:10" ht="21" thickBot="1" x14ac:dyDescent="0.25">
      <c r="A145" s="729"/>
      <c r="B145" s="850"/>
      <c r="C145" s="428"/>
      <c r="D145" s="182"/>
      <c r="E145" s="502"/>
      <c r="F145" s="509"/>
      <c r="G145" s="386"/>
      <c r="H145" s="386"/>
      <c r="I145" s="386"/>
      <c r="J145" s="178"/>
    </row>
    <row r="146" spans="1:10" ht="21" thickBot="1" x14ac:dyDescent="0.25">
      <c r="A146" s="729"/>
      <c r="B146" s="850"/>
      <c r="C146" s="428"/>
      <c r="D146" s="182"/>
      <c r="E146" s="502"/>
      <c r="F146" s="509"/>
      <c r="G146" s="386"/>
      <c r="H146" s="386"/>
      <c r="I146" s="386"/>
      <c r="J146" s="178"/>
    </row>
    <row r="147" spans="1:10" ht="21" thickBot="1" x14ac:dyDescent="0.3">
      <c r="A147" s="729"/>
      <c r="B147" s="850"/>
      <c r="C147" s="428"/>
      <c r="D147" s="263" t="s">
        <v>1505</v>
      </c>
      <c r="E147" s="477"/>
      <c r="F147" s="300">
        <f>SUM(F133:F144)</f>
        <v>364</v>
      </c>
      <c r="G147" s="301">
        <f>SUM(G133:G144)</f>
        <v>442</v>
      </c>
      <c r="H147" s="301">
        <f>SUM(H133:H144)</f>
        <v>395</v>
      </c>
      <c r="I147" s="301">
        <f>SUM(I133:I144)</f>
        <v>123</v>
      </c>
      <c r="J147" s="273"/>
    </row>
    <row r="148" spans="1:10" ht="21" thickBot="1" x14ac:dyDescent="0.25">
      <c r="A148" s="729"/>
      <c r="B148" s="850"/>
      <c r="C148" s="428"/>
      <c r="D148" s="3" t="s">
        <v>1507</v>
      </c>
      <c r="E148" s="420"/>
      <c r="F148" s="279">
        <f>(F147*1.73*380*0.9)/1000</f>
        <v>215.36424000000002</v>
      </c>
      <c r="G148" s="141">
        <f>(G147*1.73*380*0.9)/1000</f>
        <v>261.51371999999998</v>
      </c>
      <c r="H148" s="141">
        <f>(H147*1.73*380*0.9)/1000</f>
        <v>233.70570000000001</v>
      </c>
      <c r="I148" s="142"/>
      <c r="J148" s="177"/>
    </row>
    <row r="149" spans="1:10" ht="18.75" thickBot="1" x14ac:dyDescent="0.3">
      <c r="A149" s="729"/>
      <c r="B149" s="850"/>
      <c r="C149" s="428"/>
      <c r="D149" s="3" t="s">
        <v>1509</v>
      </c>
      <c r="E149" s="421"/>
      <c r="F149" s="742">
        <f>(F148+G148+H148)</f>
        <v>710.58366000000001</v>
      </c>
      <c r="G149" s="743"/>
      <c r="H149" s="743"/>
      <c r="I149" s="744"/>
      <c r="J149" s="273"/>
    </row>
    <row r="150" spans="1:10" ht="21" thickBot="1" x14ac:dyDescent="0.3">
      <c r="A150" s="730"/>
      <c r="B150" s="851"/>
      <c r="C150" s="432"/>
      <c r="D150" s="13" t="s">
        <v>88</v>
      </c>
      <c r="E150" s="483"/>
      <c r="F150" s="282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73"/>
    </row>
    <row r="151" spans="1:10" ht="41.25" customHeight="1" thickBot="1" x14ac:dyDescent="0.3">
      <c r="A151" s="800"/>
      <c r="B151" s="800"/>
      <c r="C151" s="800"/>
      <c r="D151" s="800"/>
      <c r="E151" s="800"/>
      <c r="F151" s="800"/>
      <c r="G151" s="800"/>
      <c r="H151" s="800"/>
      <c r="I151" s="800"/>
      <c r="J151" s="273"/>
    </row>
    <row r="152" spans="1:10" ht="36.75" thickBot="1" x14ac:dyDescent="0.3">
      <c r="A152" s="200" t="s">
        <v>1235</v>
      </c>
      <c r="B152" s="68"/>
      <c r="C152" s="414" t="s">
        <v>1630</v>
      </c>
      <c r="D152" s="191" t="s">
        <v>1543</v>
      </c>
      <c r="E152" s="417" t="s">
        <v>1629</v>
      </c>
      <c r="F152" s="131" t="str">
        <f>'Данные по ТП'!C155</f>
        <v>ТМ-630/10</v>
      </c>
      <c r="G152" s="132" t="s">
        <v>1544</v>
      </c>
      <c r="H152" s="131" t="s">
        <v>5</v>
      </c>
      <c r="I152" s="133" t="str">
        <f>'Данные по ТП'!F155</f>
        <v>Б/Н-3</v>
      </c>
      <c r="J152" s="273"/>
    </row>
    <row r="153" spans="1:10" ht="19.5" customHeight="1" thickBot="1" x14ac:dyDescent="0.3">
      <c r="A153" s="728" t="s">
        <v>1223</v>
      </c>
      <c r="B153" s="847" t="s">
        <v>829</v>
      </c>
      <c r="C153" s="428">
        <v>1</v>
      </c>
      <c r="D153" s="182" t="s">
        <v>725</v>
      </c>
      <c r="E153" s="418"/>
      <c r="F153" s="293">
        <v>17</v>
      </c>
      <c r="G153" s="224">
        <v>15</v>
      </c>
      <c r="H153" s="224">
        <v>6</v>
      </c>
      <c r="I153" s="224">
        <v>2</v>
      </c>
      <c r="J153" s="273"/>
    </row>
    <row r="154" spans="1:10" ht="21" thickBot="1" x14ac:dyDescent="0.3">
      <c r="A154" s="729"/>
      <c r="B154" s="850"/>
      <c r="C154" s="428">
        <v>2</v>
      </c>
      <c r="D154" s="182" t="s">
        <v>726</v>
      </c>
      <c r="E154" s="418"/>
      <c r="F154" s="293">
        <v>1</v>
      </c>
      <c r="G154" s="224">
        <v>0</v>
      </c>
      <c r="H154" s="224">
        <v>0</v>
      </c>
      <c r="I154" s="224">
        <v>1</v>
      </c>
      <c r="J154" s="273"/>
    </row>
    <row r="155" spans="1:10" ht="21" thickBot="1" x14ac:dyDescent="0.3">
      <c r="A155" s="729"/>
      <c r="B155" s="850"/>
      <c r="C155" s="428">
        <v>3</v>
      </c>
      <c r="D155" s="182" t="s">
        <v>727</v>
      </c>
      <c r="E155" s="418"/>
      <c r="F155" s="293">
        <v>1</v>
      </c>
      <c r="G155" s="224">
        <v>1</v>
      </c>
      <c r="H155" s="224">
        <v>1</v>
      </c>
      <c r="I155" s="224">
        <v>1</v>
      </c>
      <c r="J155" s="273"/>
    </row>
    <row r="156" spans="1:10" ht="21" thickBot="1" x14ac:dyDescent="0.3">
      <c r="A156" s="729"/>
      <c r="B156" s="850"/>
      <c r="C156" s="428">
        <v>4</v>
      </c>
      <c r="D156" s="182" t="s">
        <v>728</v>
      </c>
      <c r="E156" s="418"/>
      <c r="F156" s="293">
        <v>39</v>
      </c>
      <c r="G156" s="224">
        <v>66</v>
      </c>
      <c r="H156" s="224">
        <v>43</v>
      </c>
      <c r="I156" s="224">
        <v>15</v>
      </c>
      <c r="J156" s="273"/>
    </row>
    <row r="157" spans="1:10" ht="21" thickBot="1" x14ac:dyDescent="0.3">
      <c r="A157" s="729"/>
      <c r="B157" s="850"/>
      <c r="C157" s="428">
        <v>5</v>
      </c>
      <c r="D157" s="182" t="s">
        <v>729</v>
      </c>
      <c r="E157" s="418"/>
      <c r="F157" s="293">
        <v>50</v>
      </c>
      <c r="G157" s="224">
        <v>67</v>
      </c>
      <c r="H157" s="224">
        <v>52</v>
      </c>
      <c r="I157" s="224">
        <v>15</v>
      </c>
      <c r="J157" s="273"/>
    </row>
    <row r="158" spans="1:10" ht="21" thickBot="1" x14ac:dyDescent="0.3">
      <c r="A158" s="729"/>
      <c r="B158" s="850"/>
      <c r="C158" s="428">
        <v>6</v>
      </c>
      <c r="D158" s="182" t="s">
        <v>730</v>
      </c>
      <c r="E158" s="418"/>
      <c r="F158" s="293">
        <v>37</v>
      </c>
      <c r="G158" s="224">
        <v>36</v>
      </c>
      <c r="H158" s="224">
        <v>28</v>
      </c>
      <c r="I158" s="224">
        <v>10</v>
      </c>
      <c r="J158" s="273"/>
    </row>
    <row r="159" spans="1:10" ht="21" thickBot="1" x14ac:dyDescent="0.3">
      <c r="A159" s="729"/>
      <c r="B159" s="850"/>
      <c r="C159" s="428">
        <v>7</v>
      </c>
      <c r="D159" s="182" t="s">
        <v>731</v>
      </c>
      <c r="E159" s="418"/>
      <c r="F159" s="293">
        <v>58</v>
      </c>
      <c r="G159" s="224">
        <v>45</v>
      </c>
      <c r="H159" s="224">
        <v>71</v>
      </c>
      <c r="I159" s="224">
        <v>13</v>
      </c>
      <c r="J159" s="273"/>
    </row>
    <row r="160" spans="1:10" ht="21" thickBot="1" x14ac:dyDescent="0.3">
      <c r="A160" s="729"/>
      <c r="B160" s="850"/>
      <c r="C160" s="428">
        <v>8</v>
      </c>
      <c r="D160" s="182" t="s">
        <v>732</v>
      </c>
      <c r="E160" s="418"/>
      <c r="F160" s="293">
        <v>79</v>
      </c>
      <c r="G160" s="224">
        <v>103</v>
      </c>
      <c r="H160" s="224">
        <v>62</v>
      </c>
      <c r="I160" s="224">
        <v>25</v>
      </c>
      <c r="J160" s="273"/>
    </row>
    <row r="161" spans="1:10" ht="21" thickBot="1" x14ac:dyDescent="0.3">
      <c r="A161" s="729"/>
      <c r="B161" s="850"/>
      <c r="C161" s="428">
        <v>21</v>
      </c>
      <c r="D161" s="182" t="s">
        <v>733</v>
      </c>
      <c r="E161" s="418"/>
      <c r="F161" s="293">
        <v>16</v>
      </c>
      <c r="G161" s="224">
        <v>18</v>
      </c>
      <c r="H161" s="224">
        <v>10</v>
      </c>
      <c r="I161" s="224">
        <v>10</v>
      </c>
      <c r="J161" s="273"/>
    </row>
    <row r="162" spans="1:10" ht="21" thickBot="1" x14ac:dyDescent="0.3">
      <c r="A162" s="729"/>
      <c r="B162" s="850"/>
      <c r="C162" s="428">
        <v>22</v>
      </c>
      <c r="D162" s="182" t="s">
        <v>734</v>
      </c>
      <c r="E162" s="418"/>
      <c r="F162" s="293">
        <v>37</v>
      </c>
      <c r="G162" s="224">
        <v>37</v>
      </c>
      <c r="H162" s="224">
        <v>28</v>
      </c>
      <c r="I162" s="224">
        <v>9</v>
      </c>
      <c r="J162" s="273"/>
    </row>
    <row r="163" spans="1:10" ht="21" thickBot="1" x14ac:dyDescent="0.3">
      <c r="A163" s="729"/>
      <c r="B163" s="850"/>
      <c r="C163" s="428">
        <v>23</v>
      </c>
      <c r="D163" s="182" t="s">
        <v>735</v>
      </c>
      <c r="E163" s="418"/>
      <c r="F163" s="293"/>
      <c r="G163" s="224"/>
      <c r="H163" s="224">
        <v>0</v>
      </c>
      <c r="I163" s="224">
        <v>0</v>
      </c>
      <c r="J163" s="273"/>
    </row>
    <row r="164" spans="1:10" ht="21" thickBot="1" x14ac:dyDescent="0.3">
      <c r="A164" s="729"/>
      <c r="B164" s="850"/>
      <c r="C164" s="428">
        <v>24</v>
      </c>
      <c r="D164" s="182" t="s">
        <v>736</v>
      </c>
      <c r="E164" s="418"/>
      <c r="F164" s="293">
        <v>27</v>
      </c>
      <c r="G164" s="224">
        <v>36</v>
      </c>
      <c r="H164" s="224">
        <v>34</v>
      </c>
      <c r="I164" s="224">
        <v>6</v>
      </c>
      <c r="J164" s="273"/>
    </row>
    <row r="165" spans="1:10" ht="21" thickBot="1" x14ac:dyDescent="0.3">
      <c r="A165" s="729"/>
      <c r="B165" s="850"/>
      <c r="C165" s="428"/>
      <c r="D165" s="182"/>
      <c r="E165" s="418"/>
      <c r="F165" s="293"/>
      <c r="G165" s="387"/>
      <c r="H165" s="387"/>
      <c r="I165" s="387"/>
      <c r="J165" s="273"/>
    </row>
    <row r="166" spans="1:10" ht="21" thickBot="1" x14ac:dyDescent="0.3">
      <c r="A166" s="729"/>
      <c r="B166" s="850"/>
      <c r="C166" s="428"/>
      <c r="D166" s="182"/>
      <c r="E166" s="418"/>
      <c r="F166" s="293"/>
      <c r="G166" s="387"/>
      <c r="H166" s="387"/>
      <c r="I166" s="387"/>
      <c r="J166" s="273"/>
    </row>
    <row r="167" spans="1:10" ht="21" thickBot="1" x14ac:dyDescent="0.3">
      <c r="A167" s="729"/>
      <c r="B167" s="850"/>
      <c r="C167" s="428"/>
      <c r="D167" s="3" t="s">
        <v>1506</v>
      </c>
      <c r="E167" s="420"/>
      <c r="F167" s="278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73"/>
    </row>
    <row r="168" spans="1:10" ht="21" thickBot="1" x14ac:dyDescent="0.25">
      <c r="A168" s="729"/>
      <c r="B168" s="850"/>
      <c r="C168" s="428"/>
      <c r="D168" s="3" t="s">
        <v>1507</v>
      </c>
      <c r="E168" s="420"/>
      <c r="F168" s="279">
        <f>(F167*1.73*380*0.9)/1000</f>
        <v>214.18091999999999</v>
      </c>
      <c r="G168" s="141">
        <f>(G167*1.73*380*0.9)/1000</f>
        <v>250.86384000000001</v>
      </c>
      <c r="H168" s="141">
        <f>(H167*1.73*380*0.9)/1000</f>
        <v>198.20609999999996</v>
      </c>
      <c r="I168" s="142"/>
      <c r="J168" s="177"/>
    </row>
    <row r="169" spans="1:10" ht="18.75" customHeight="1" thickBot="1" x14ac:dyDescent="0.3">
      <c r="A169" s="729"/>
      <c r="B169" s="850"/>
      <c r="C169" s="428"/>
      <c r="D169" s="3" t="s">
        <v>1508</v>
      </c>
      <c r="E169" s="421"/>
      <c r="F169" s="742">
        <f>(F168+G168+H168)</f>
        <v>663.25085999999999</v>
      </c>
      <c r="G169" s="743"/>
      <c r="H169" s="743"/>
      <c r="I169" s="744"/>
      <c r="J169" s="273"/>
    </row>
    <row r="170" spans="1:10" ht="19.5" thickBot="1" x14ac:dyDescent="0.3">
      <c r="A170" s="729"/>
      <c r="B170" s="850"/>
      <c r="C170" s="482"/>
      <c r="D170" s="766"/>
      <c r="E170" s="766"/>
      <c r="F170" s="766"/>
      <c r="G170" s="766"/>
      <c r="H170" s="766"/>
      <c r="I170" s="779"/>
      <c r="J170" s="273"/>
    </row>
    <row r="171" spans="1:10" ht="36.75" thickBot="1" x14ac:dyDescent="0.3">
      <c r="A171" s="729"/>
      <c r="B171" s="850"/>
      <c r="C171" s="414" t="s">
        <v>1630</v>
      </c>
      <c r="D171" s="269" t="s">
        <v>1519</v>
      </c>
      <c r="E171" s="417" t="s">
        <v>1629</v>
      </c>
      <c r="F171" s="131" t="str">
        <f>'Данные по ТП'!C156</f>
        <v>ТМ-630/10</v>
      </c>
      <c r="G171" s="132" t="s">
        <v>1544</v>
      </c>
      <c r="H171" s="131" t="s">
        <v>5</v>
      </c>
      <c r="I171" s="133">
        <f>'Данные по ТП'!F156</f>
        <v>51385</v>
      </c>
      <c r="J171" s="273"/>
    </row>
    <row r="172" spans="1:10" ht="21" thickBot="1" x14ac:dyDescent="0.3">
      <c r="A172" s="729"/>
      <c r="B172" s="850"/>
      <c r="C172" s="428">
        <v>10</v>
      </c>
      <c r="D172" s="182" t="s">
        <v>737</v>
      </c>
      <c r="E172" s="418"/>
      <c r="F172" s="293">
        <v>30</v>
      </c>
      <c r="G172" s="224">
        <v>35</v>
      </c>
      <c r="H172" s="224">
        <v>34</v>
      </c>
      <c r="I172" s="224">
        <v>10</v>
      </c>
      <c r="J172" s="273"/>
    </row>
    <row r="173" spans="1:10" ht="21" thickBot="1" x14ac:dyDescent="0.3">
      <c r="A173" s="729"/>
      <c r="B173" s="850"/>
      <c r="C173" s="428">
        <v>11</v>
      </c>
      <c r="D173" s="182" t="s">
        <v>738</v>
      </c>
      <c r="E173" s="418"/>
      <c r="F173" s="293">
        <v>0</v>
      </c>
      <c r="G173" s="224">
        <v>2</v>
      </c>
      <c r="H173" s="224">
        <v>0</v>
      </c>
      <c r="I173" s="224">
        <v>2</v>
      </c>
      <c r="J173" s="273"/>
    </row>
    <row r="174" spans="1:10" ht="21" thickBot="1" x14ac:dyDescent="0.3">
      <c r="A174" s="729"/>
      <c r="B174" s="850"/>
      <c r="C174" s="428">
        <v>12</v>
      </c>
      <c r="D174" s="182" t="s">
        <v>739</v>
      </c>
      <c r="E174" s="418"/>
      <c r="F174" s="293">
        <v>2</v>
      </c>
      <c r="G174" s="224">
        <v>0</v>
      </c>
      <c r="H174" s="224">
        <v>5</v>
      </c>
      <c r="I174" s="224">
        <v>5</v>
      </c>
      <c r="J174" s="273"/>
    </row>
    <row r="175" spans="1:10" ht="21" thickBot="1" x14ac:dyDescent="0.3">
      <c r="A175" s="729"/>
      <c r="B175" s="850"/>
      <c r="C175" s="428">
        <v>13</v>
      </c>
      <c r="D175" s="182" t="s">
        <v>740</v>
      </c>
      <c r="E175" s="418"/>
      <c r="F175" s="293">
        <v>0</v>
      </c>
      <c r="G175" s="224">
        <v>0</v>
      </c>
      <c r="H175" s="224">
        <v>0</v>
      </c>
      <c r="I175" s="224">
        <v>3</v>
      </c>
      <c r="J175" s="273"/>
    </row>
    <row r="176" spans="1:10" ht="21" thickBot="1" x14ac:dyDescent="0.3">
      <c r="A176" s="729"/>
      <c r="B176" s="850"/>
      <c r="C176" s="428">
        <v>14</v>
      </c>
      <c r="D176" s="182" t="s">
        <v>741</v>
      </c>
      <c r="E176" s="418"/>
      <c r="F176" s="293">
        <v>58</v>
      </c>
      <c r="G176" s="224">
        <v>30</v>
      </c>
      <c r="H176" s="224">
        <v>46</v>
      </c>
      <c r="I176" s="224">
        <v>7</v>
      </c>
      <c r="J176" s="273"/>
    </row>
    <row r="177" spans="1:10" ht="21" thickBot="1" x14ac:dyDescent="0.3">
      <c r="A177" s="729"/>
      <c r="B177" s="850"/>
      <c r="C177" s="428">
        <v>15</v>
      </c>
      <c r="D177" s="182" t="s">
        <v>742</v>
      </c>
      <c r="E177" s="418"/>
      <c r="F177" s="293">
        <v>0</v>
      </c>
      <c r="G177" s="224">
        <v>0</v>
      </c>
      <c r="H177" s="224">
        <v>0</v>
      </c>
      <c r="I177" s="224">
        <v>0</v>
      </c>
      <c r="J177" s="273"/>
    </row>
    <row r="178" spans="1:10" ht="21" thickBot="1" x14ac:dyDescent="0.3">
      <c r="A178" s="729"/>
      <c r="B178" s="850"/>
      <c r="C178" s="428">
        <v>16</v>
      </c>
      <c r="D178" s="182" t="s">
        <v>743</v>
      </c>
      <c r="E178" s="418"/>
      <c r="F178" s="293">
        <v>0</v>
      </c>
      <c r="G178" s="224">
        <v>0</v>
      </c>
      <c r="H178" s="224">
        <v>0</v>
      </c>
      <c r="I178" s="224">
        <v>0</v>
      </c>
      <c r="J178" s="273"/>
    </row>
    <row r="179" spans="1:10" ht="19.5" customHeight="1" thickBot="1" x14ac:dyDescent="0.3">
      <c r="A179" s="729"/>
      <c r="B179" s="850"/>
      <c r="C179" s="428">
        <v>17</v>
      </c>
      <c r="D179" s="182" t="s">
        <v>744</v>
      </c>
      <c r="E179" s="418"/>
      <c r="F179" s="293">
        <v>1</v>
      </c>
      <c r="G179" s="224">
        <v>1</v>
      </c>
      <c r="H179" s="224">
        <v>9</v>
      </c>
      <c r="I179" s="224">
        <v>7</v>
      </c>
      <c r="J179" s="273"/>
    </row>
    <row r="180" spans="1:10" ht="21" thickBot="1" x14ac:dyDescent="0.3">
      <c r="A180" s="729"/>
      <c r="B180" s="850"/>
      <c r="C180" s="428">
        <v>18</v>
      </c>
      <c r="D180" s="182" t="s">
        <v>745</v>
      </c>
      <c r="E180" s="418"/>
      <c r="F180" s="293">
        <v>10</v>
      </c>
      <c r="G180" s="224">
        <v>11</v>
      </c>
      <c r="H180" s="224">
        <v>13</v>
      </c>
      <c r="I180" s="224">
        <v>7</v>
      </c>
      <c r="J180" s="273"/>
    </row>
    <row r="181" spans="1:10" ht="21" thickBot="1" x14ac:dyDescent="0.3">
      <c r="A181" s="729"/>
      <c r="B181" s="850"/>
      <c r="C181" s="428">
        <v>20</v>
      </c>
      <c r="D181" s="182" t="s">
        <v>746</v>
      </c>
      <c r="E181" s="418"/>
      <c r="F181" s="293">
        <v>0</v>
      </c>
      <c r="G181" s="224">
        <v>0</v>
      </c>
      <c r="H181" s="224">
        <v>0</v>
      </c>
      <c r="I181" s="224">
        <v>0</v>
      </c>
      <c r="J181" s="273"/>
    </row>
    <row r="182" spans="1:10" ht="21" thickBot="1" x14ac:dyDescent="0.3">
      <c r="A182" s="729"/>
      <c r="B182" s="850"/>
      <c r="C182" s="428"/>
      <c r="D182" s="182"/>
      <c r="E182" s="418"/>
      <c r="F182" s="293"/>
      <c r="G182" s="387"/>
      <c r="H182" s="387"/>
      <c r="I182" s="387"/>
      <c r="J182" s="273"/>
    </row>
    <row r="183" spans="1:10" ht="21" thickBot="1" x14ac:dyDescent="0.3">
      <c r="A183" s="729"/>
      <c r="B183" s="850"/>
      <c r="C183" s="428"/>
      <c r="D183" s="182"/>
      <c r="E183" s="418"/>
      <c r="F183" s="293"/>
      <c r="G183" s="387"/>
      <c r="H183" s="387"/>
      <c r="I183" s="387"/>
      <c r="J183" s="273"/>
    </row>
    <row r="184" spans="1:10" ht="21" thickBot="1" x14ac:dyDescent="0.3">
      <c r="A184" s="729"/>
      <c r="B184" s="850"/>
      <c r="C184" s="428"/>
      <c r="D184" s="3" t="s">
        <v>1505</v>
      </c>
      <c r="E184" s="420"/>
      <c r="F184" s="278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73"/>
    </row>
    <row r="185" spans="1:10" ht="21" thickBot="1" x14ac:dyDescent="0.25">
      <c r="A185" s="729"/>
      <c r="B185" s="850"/>
      <c r="C185" s="428"/>
      <c r="D185" s="3" t="s">
        <v>1507</v>
      </c>
      <c r="E185" s="420"/>
      <c r="F185" s="279">
        <f>(F184*1.73*380*0.9)/1000</f>
        <v>59.757659999999994</v>
      </c>
      <c r="G185" s="141">
        <f>(G184*1.73*380*0.9)/1000</f>
        <v>46.741140000000001</v>
      </c>
      <c r="H185" s="141">
        <f>(H184*1.73*380*0.9)/1000</f>
        <v>63.307619999999986</v>
      </c>
      <c r="I185" s="142"/>
      <c r="J185" s="177"/>
    </row>
    <row r="186" spans="1:10" ht="18.75" customHeight="1" thickBot="1" x14ac:dyDescent="0.3">
      <c r="A186" s="729"/>
      <c r="B186" s="850"/>
      <c r="C186" s="428"/>
      <c r="D186" s="3" t="s">
        <v>1509</v>
      </c>
      <c r="E186" s="421"/>
      <c r="F186" s="742">
        <f>(F185+G185+H185)</f>
        <v>169.80641999999997</v>
      </c>
      <c r="G186" s="743"/>
      <c r="H186" s="743"/>
      <c r="I186" s="744"/>
      <c r="J186" s="273"/>
    </row>
    <row r="187" spans="1:10" ht="21" thickBot="1" x14ac:dyDescent="0.3">
      <c r="A187" s="730"/>
      <c r="B187" s="851"/>
      <c r="C187" s="432"/>
      <c r="D187" s="13" t="s">
        <v>88</v>
      </c>
      <c r="E187" s="434"/>
      <c r="F187" s="281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73"/>
    </row>
    <row r="188" spans="1:10" ht="39.75" customHeight="1" thickBot="1" x14ac:dyDescent="0.3">
      <c r="A188" s="737"/>
      <c r="B188" s="737"/>
      <c r="C188" s="737"/>
      <c r="D188" s="737"/>
      <c r="E188" s="737"/>
      <c r="F188" s="737"/>
      <c r="G188" s="737"/>
      <c r="H188" s="737"/>
      <c r="I188" s="737"/>
      <c r="J188" s="273"/>
    </row>
    <row r="189" spans="1:10" ht="36.75" thickBot="1" x14ac:dyDescent="0.3">
      <c r="A189" s="256" t="s">
        <v>1235</v>
      </c>
      <c r="B189" s="265"/>
      <c r="C189" s="414" t="s">
        <v>1630</v>
      </c>
      <c r="D189" s="266" t="s">
        <v>1543</v>
      </c>
      <c r="E189" s="417" t="s">
        <v>1629</v>
      </c>
      <c r="F189" s="268" t="str">
        <f>'Данные по ТП'!C157</f>
        <v>ТМ-250/10</v>
      </c>
      <c r="G189" s="267" t="s">
        <v>1544</v>
      </c>
      <c r="H189" s="268" t="s">
        <v>5</v>
      </c>
      <c r="I189" s="268">
        <f>'Данные по ТП'!F157</f>
        <v>8070</v>
      </c>
      <c r="J189" s="273"/>
    </row>
    <row r="190" spans="1:10" ht="19.5" customHeight="1" thickBot="1" x14ac:dyDescent="0.3">
      <c r="A190" s="728" t="s">
        <v>1243</v>
      </c>
      <c r="B190" s="847" t="s">
        <v>830</v>
      </c>
      <c r="C190" s="428">
        <v>1</v>
      </c>
      <c r="D190" s="182" t="s">
        <v>747</v>
      </c>
      <c r="E190" s="418"/>
      <c r="F190" s="293">
        <v>83</v>
      </c>
      <c r="G190" s="224">
        <v>43</v>
      </c>
      <c r="H190" s="224">
        <v>57</v>
      </c>
      <c r="I190" s="224">
        <v>13</v>
      </c>
      <c r="J190" s="273"/>
    </row>
    <row r="191" spans="1:10" ht="21" thickBot="1" x14ac:dyDescent="0.3">
      <c r="A191" s="729"/>
      <c r="B191" s="850"/>
      <c r="C191" s="428">
        <v>2</v>
      </c>
      <c r="D191" s="182" t="s">
        <v>748</v>
      </c>
      <c r="E191" s="418"/>
      <c r="F191" s="293">
        <v>11</v>
      </c>
      <c r="G191" s="224">
        <v>24</v>
      </c>
      <c r="H191" s="224">
        <v>32</v>
      </c>
      <c r="I191" s="224">
        <v>9</v>
      </c>
      <c r="J191" s="273"/>
    </row>
    <row r="192" spans="1:10" ht="21" thickBot="1" x14ac:dyDescent="0.3">
      <c r="A192" s="729"/>
      <c r="B192" s="850"/>
      <c r="C192" s="428">
        <v>3</v>
      </c>
      <c r="D192" s="182" t="s">
        <v>487</v>
      </c>
      <c r="E192" s="418"/>
      <c r="F192" s="293"/>
      <c r="G192" s="224"/>
      <c r="H192" s="224"/>
      <c r="I192" s="224"/>
      <c r="J192" s="273"/>
    </row>
    <row r="193" spans="1:10" ht="21" thickBot="1" x14ac:dyDescent="0.3">
      <c r="A193" s="729"/>
      <c r="B193" s="850"/>
      <c r="C193" s="428">
        <v>4</v>
      </c>
      <c r="D193" s="182" t="s">
        <v>1181</v>
      </c>
      <c r="E193" s="418"/>
      <c r="F193" s="293">
        <v>0</v>
      </c>
      <c r="G193" s="224">
        <v>0</v>
      </c>
      <c r="H193" s="224">
        <v>0</v>
      </c>
      <c r="I193" s="224">
        <v>10</v>
      </c>
      <c r="J193" s="273"/>
    </row>
    <row r="194" spans="1:10" ht="21" thickBot="1" x14ac:dyDescent="0.3">
      <c r="A194" s="729"/>
      <c r="B194" s="850"/>
      <c r="C194" s="428">
        <v>14</v>
      </c>
      <c r="D194" s="182" t="s">
        <v>1176</v>
      </c>
      <c r="E194" s="418"/>
      <c r="F194" s="293">
        <v>0</v>
      </c>
      <c r="G194" s="224"/>
      <c r="H194" s="224"/>
      <c r="I194" s="224">
        <v>0</v>
      </c>
      <c r="J194" s="273"/>
    </row>
    <row r="195" spans="1:10" ht="21" thickBot="1" x14ac:dyDescent="0.3">
      <c r="A195" s="729"/>
      <c r="B195" s="850"/>
      <c r="C195" s="428"/>
      <c r="D195" s="182"/>
      <c r="E195" s="418"/>
      <c r="F195" s="293"/>
      <c r="G195" s="387"/>
      <c r="H195" s="387"/>
      <c r="I195" s="387"/>
      <c r="J195" s="273"/>
    </row>
    <row r="196" spans="1:10" ht="21" thickBot="1" x14ac:dyDescent="0.3">
      <c r="A196" s="729"/>
      <c r="B196" s="850"/>
      <c r="C196" s="428"/>
      <c r="D196" s="182"/>
      <c r="E196" s="418"/>
      <c r="F196" s="293"/>
      <c r="G196" s="387"/>
      <c r="H196" s="387"/>
      <c r="I196" s="387"/>
      <c r="J196" s="273"/>
    </row>
    <row r="197" spans="1:10" ht="21" thickBot="1" x14ac:dyDescent="0.3">
      <c r="A197" s="729"/>
      <c r="B197" s="850"/>
      <c r="C197" s="428"/>
      <c r="D197" s="3" t="s">
        <v>1506</v>
      </c>
      <c r="E197" s="420"/>
      <c r="F197" s="278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73"/>
    </row>
    <row r="198" spans="1:10" ht="21" thickBot="1" x14ac:dyDescent="0.25">
      <c r="A198" s="729"/>
      <c r="B198" s="850"/>
      <c r="C198" s="428"/>
      <c r="D198" s="3" t="s">
        <v>1507</v>
      </c>
      <c r="E198" s="420"/>
      <c r="F198" s="279">
        <f>(F197*1.73*380*0.9)/1000</f>
        <v>55.616039999999998</v>
      </c>
      <c r="G198" s="141">
        <f>(G197*1.73*380*0.9)/1000</f>
        <v>39.641219999999997</v>
      </c>
      <c r="H198" s="141">
        <f>(H197*1.73*380*0.9)/1000</f>
        <v>52.657739999999997</v>
      </c>
      <c r="I198" s="142"/>
      <c r="J198" s="177"/>
    </row>
    <row r="199" spans="1:10" ht="18.75" customHeight="1" thickBot="1" x14ac:dyDescent="0.3">
      <c r="A199" s="729"/>
      <c r="B199" s="850"/>
      <c r="C199" s="428"/>
      <c r="D199" s="3" t="s">
        <v>1508</v>
      </c>
      <c r="E199" s="421"/>
      <c r="F199" s="742">
        <f>(F198+G198+H198)</f>
        <v>147.91499999999999</v>
      </c>
      <c r="G199" s="743"/>
      <c r="H199" s="743"/>
      <c r="I199" s="744"/>
      <c r="J199" s="273"/>
    </row>
    <row r="200" spans="1:10" ht="19.5" thickBot="1" x14ac:dyDescent="0.3">
      <c r="A200" s="729"/>
      <c r="B200" s="850"/>
      <c r="C200" s="482"/>
      <c r="D200" s="766"/>
      <c r="E200" s="766"/>
      <c r="F200" s="766"/>
      <c r="G200" s="766"/>
      <c r="H200" s="766"/>
      <c r="I200" s="779"/>
      <c r="J200" s="273"/>
    </row>
    <row r="201" spans="1:10" ht="36.75" thickBot="1" x14ac:dyDescent="0.3">
      <c r="A201" s="729"/>
      <c r="B201" s="850"/>
      <c r="C201" s="414" t="s">
        <v>1630</v>
      </c>
      <c r="D201" s="269" t="s">
        <v>1543</v>
      </c>
      <c r="E201" s="417" t="s">
        <v>1629</v>
      </c>
      <c r="F201" s="131" t="str">
        <f>'Данные по ТП'!C158</f>
        <v>ТМ-400/10</v>
      </c>
      <c r="G201" s="132" t="s">
        <v>1544</v>
      </c>
      <c r="H201" s="131" t="s">
        <v>5</v>
      </c>
      <c r="I201" s="133">
        <f>'Данные по ТП'!F158</f>
        <v>4353</v>
      </c>
      <c r="J201" s="273"/>
    </row>
    <row r="202" spans="1:10" ht="21" thickBot="1" x14ac:dyDescent="0.3">
      <c r="A202" s="729"/>
      <c r="B202" s="850"/>
      <c r="C202" s="428">
        <v>6</v>
      </c>
      <c r="D202" s="182" t="s">
        <v>1182</v>
      </c>
      <c r="E202" s="418"/>
      <c r="F202" s="293">
        <v>103</v>
      </c>
      <c r="G202" s="224">
        <v>126</v>
      </c>
      <c r="H202" s="224">
        <v>91</v>
      </c>
      <c r="I202" s="224">
        <v>24</v>
      </c>
      <c r="J202" s="273"/>
    </row>
    <row r="203" spans="1:10" ht="19.5" customHeight="1" thickBot="1" x14ac:dyDescent="0.3">
      <c r="A203" s="729"/>
      <c r="B203" s="850"/>
      <c r="C203" s="428">
        <v>7</v>
      </c>
      <c r="D203" s="182" t="s">
        <v>750</v>
      </c>
      <c r="E203" s="418"/>
      <c r="F203" s="293">
        <v>0</v>
      </c>
      <c r="G203" s="224">
        <v>0</v>
      </c>
      <c r="H203" s="224">
        <v>0</v>
      </c>
      <c r="I203" s="224">
        <v>4</v>
      </c>
      <c r="J203" s="273"/>
    </row>
    <row r="204" spans="1:10" ht="21" thickBot="1" x14ac:dyDescent="0.3">
      <c r="A204" s="729"/>
      <c r="B204" s="850"/>
      <c r="C204" s="428">
        <v>8</v>
      </c>
      <c r="D204" s="182" t="s">
        <v>751</v>
      </c>
      <c r="E204" s="418"/>
      <c r="F204" s="293">
        <v>0</v>
      </c>
      <c r="G204" s="224">
        <v>0</v>
      </c>
      <c r="H204" s="224">
        <v>0</v>
      </c>
      <c r="I204" s="224">
        <v>0</v>
      </c>
      <c r="J204" s="273"/>
    </row>
    <row r="205" spans="1:10" ht="21" thickBot="1" x14ac:dyDescent="0.3">
      <c r="A205" s="729"/>
      <c r="B205" s="850"/>
      <c r="C205" s="428"/>
      <c r="D205" s="255"/>
      <c r="E205" s="442"/>
      <c r="F205" s="295"/>
      <c r="G205" s="254"/>
      <c r="H205" s="254"/>
      <c r="I205" s="254"/>
      <c r="J205" s="273"/>
    </row>
    <row r="206" spans="1:10" ht="21" thickBot="1" x14ac:dyDescent="0.3">
      <c r="A206" s="729"/>
      <c r="B206" s="850"/>
      <c r="C206" s="428"/>
      <c r="D206" s="255"/>
      <c r="E206" s="442"/>
      <c r="F206" s="295"/>
      <c r="G206" s="254"/>
      <c r="H206" s="254"/>
      <c r="I206" s="254"/>
      <c r="J206" s="273"/>
    </row>
    <row r="207" spans="1:10" ht="21" thickBot="1" x14ac:dyDescent="0.3">
      <c r="A207" s="729"/>
      <c r="B207" s="850"/>
      <c r="C207" s="428"/>
      <c r="D207" s="3" t="s">
        <v>1505</v>
      </c>
      <c r="E207" s="420"/>
      <c r="F207" s="278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73"/>
    </row>
    <row r="208" spans="1:10" ht="21" thickBot="1" x14ac:dyDescent="0.25">
      <c r="A208" s="729"/>
      <c r="B208" s="850"/>
      <c r="C208" s="428"/>
      <c r="D208" s="3" t="s">
        <v>1507</v>
      </c>
      <c r="E208" s="420"/>
      <c r="F208" s="279">
        <f>(F207*1.73*380*0.9)/1000</f>
        <v>60.940979999999996</v>
      </c>
      <c r="G208" s="141">
        <f>(G207*1.73*380*0.9)/1000</f>
        <v>74.549160000000001</v>
      </c>
      <c r="H208" s="141">
        <f>(H207*1.73*380*0.9)/1000</f>
        <v>53.841060000000006</v>
      </c>
      <c r="I208" s="142"/>
      <c r="J208" s="177"/>
    </row>
    <row r="209" spans="1:10" ht="18.75" thickBot="1" x14ac:dyDescent="0.3">
      <c r="A209" s="729"/>
      <c r="B209" s="850"/>
      <c r="C209" s="428"/>
      <c r="D209" s="3" t="s">
        <v>1509</v>
      </c>
      <c r="E209" s="421"/>
      <c r="F209" s="742">
        <f>(F208+G208+H208)</f>
        <v>189.3312</v>
      </c>
      <c r="G209" s="743"/>
      <c r="H209" s="743"/>
      <c r="I209" s="744"/>
      <c r="J209" s="273"/>
    </row>
    <row r="210" spans="1:10" ht="21" thickBot="1" x14ac:dyDescent="0.3">
      <c r="A210" s="730"/>
      <c r="B210" s="851"/>
      <c r="C210" s="432"/>
      <c r="D210" s="13" t="s">
        <v>88</v>
      </c>
      <c r="E210" s="434"/>
      <c r="F210" s="281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73"/>
    </row>
    <row r="211" spans="1:10" ht="37.5" customHeight="1" thickBot="1" x14ac:dyDescent="0.3">
      <c r="A211" s="800"/>
      <c r="B211" s="800"/>
      <c r="C211" s="800"/>
      <c r="D211" s="800"/>
      <c r="E211" s="800"/>
      <c r="F211" s="800"/>
      <c r="G211" s="800"/>
      <c r="H211" s="800"/>
      <c r="I211" s="800"/>
      <c r="J211" s="273"/>
    </row>
    <row r="212" spans="1:10" ht="36.75" thickBot="1" x14ac:dyDescent="0.3">
      <c r="A212" s="200" t="s">
        <v>1235</v>
      </c>
      <c r="B212" s="68"/>
      <c r="C212" s="414" t="s">
        <v>1630</v>
      </c>
      <c r="D212" s="191" t="s">
        <v>1543</v>
      </c>
      <c r="E212" s="417" t="s">
        <v>1629</v>
      </c>
      <c r="F212" s="131" t="str">
        <f>'Данные по ТП'!C159</f>
        <v>ТМ-400/10</v>
      </c>
      <c r="G212" s="132" t="s">
        <v>1544</v>
      </c>
      <c r="H212" s="131" t="s">
        <v>5</v>
      </c>
      <c r="I212" s="133">
        <f>'Данные по ТП'!F159</f>
        <v>2705</v>
      </c>
      <c r="J212" s="273"/>
    </row>
    <row r="213" spans="1:10" ht="19.5" customHeight="1" thickBot="1" x14ac:dyDescent="0.3">
      <c r="A213" s="728" t="s">
        <v>1243</v>
      </c>
      <c r="B213" s="847" t="s">
        <v>831</v>
      </c>
      <c r="C213" s="428">
        <v>1</v>
      </c>
      <c r="D213" s="182" t="s">
        <v>752</v>
      </c>
      <c r="E213" s="418"/>
      <c r="F213" s="293">
        <v>36</v>
      </c>
      <c r="G213" s="224">
        <v>38</v>
      </c>
      <c r="H213" s="224">
        <v>55</v>
      </c>
      <c r="I213" s="224">
        <v>8</v>
      </c>
      <c r="J213" s="273"/>
    </row>
    <row r="214" spans="1:10" ht="21" thickBot="1" x14ac:dyDescent="0.3">
      <c r="A214" s="729"/>
      <c r="B214" s="850"/>
      <c r="C214" s="428">
        <v>2</v>
      </c>
      <c r="D214" s="182" t="s">
        <v>753</v>
      </c>
      <c r="E214" s="418"/>
      <c r="F214" s="293">
        <v>0</v>
      </c>
      <c r="G214" s="224">
        <v>0</v>
      </c>
      <c r="H214" s="224">
        <v>0</v>
      </c>
      <c r="I214" s="224">
        <v>0</v>
      </c>
      <c r="J214" s="273"/>
    </row>
    <row r="215" spans="1:10" ht="21" thickBot="1" x14ac:dyDescent="0.3">
      <c r="A215" s="729"/>
      <c r="B215" s="850"/>
      <c r="C215" s="428">
        <v>3</v>
      </c>
      <c r="D215" s="182" t="s">
        <v>754</v>
      </c>
      <c r="E215" s="418"/>
      <c r="F215" s="293">
        <v>38</v>
      </c>
      <c r="G215" s="224">
        <v>15</v>
      </c>
      <c r="H215" s="224">
        <v>36</v>
      </c>
      <c r="I215" s="224">
        <v>18</v>
      </c>
      <c r="J215" s="273"/>
    </row>
    <row r="216" spans="1:10" ht="21" customHeight="1" thickBot="1" x14ac:dyDescent="0.3">
      <c r="A216" s="729"/>
      <c r="B216" s="850"/>
      <c r="C216" s="428">
        <v>4</v>
      </c>
      <c r="D216" s="182" t="s">
        <v>755</v>
      </c>
      <c r="E216" s="418"/>
      <c r="F216" s="293">
        <v>68</v>
      </c>
      <c r="G216" s="224">
        <v>98</v>
      </c>
      <c r="H216" s="224">
        <v>77</v>
      </c>
      <c r="I216" s="224">
        <v>24</v>
      </c>
      <c r="J216" s="273"/>
    </row>
    <row r="217" spans="1:10" ht="21" thickBot="1" x14ac:dyDescent="0.3">
      <c r="A217" s="729"/>
      <c r="B217" s="850"/>
      <c r="C217" s="428">
        <v>5</v>
      </c>
      <c r="D217" s="182" t="s">
        <v>123</v>
      </c>
      <c r="E217" s="418"/>
      <c r="F217" s="293"/>
      <c r="G217" s="224"/>
      <c r="H217" s="224"/>
      <c r="I217" s="224"/>
      <c r="J217" s="273"/>
    </row>
    <row r="218" spans="1:10" ht="24" customHeight="1" thickBot="1" x14ac:dyDescent="0.3">
      <c r="A218" s="729"/>
      <c r="B218" s="850"/>
      <c r="C218" s="428">
        <v>6</v>
      </c>
      <c r="D218" s="182" t="s">
        <v>1115</v>
      </c>
      <c r="E218" s="418"/>
      <c r="F218" s="293">
        <v>0</v>
      </c>
      <c r="G218" s="224">
        <v>0</v>
      </c>
      <c r="H218" s="224"/>
      <c r="I218" s="224">
        <v>0</v>
      </c>
      <c r="J218" s="273"/>
    </row>
    <row r="219" spans="1:10" ht="21" thickBot="1" x14ac:dyDescent="0.3">
      <c r="A219" s="729"/>
      <c r="B219" s="850"/>
      <c r="C219" s="428">
        <v>7</v>
      </c>
      <c r="D219" s="182" t="s">
        <v>756</v>
      </c>
      <c r="E219" s="418"/>
      <c r="F219" s="293">
        <v>20</v>
      </c>
      <c r="G219" s="224">
        <v>30</v>
      </c>
      <c r="H219" s="224">
        <v>48</v>
      </c>
      <c r="I219" s="224">
        <v>20</v>
      </c>
      <c r="J219" s="273"/>
    </row>
    <row r="220" spans="1:10" ht="21" thickBot="1" x14ac:dyDescent="0.3">
      <c r="A220" s="729"/>
      <c r="B220" s="850"/>
      <c r="C220" s="428">
        <v>8</v>
      </c>
      <c r="D220" s="182" t="s">
        <v>119</v>
      </c>
      <c r="E220" s="418"/>
      <c r="F220" s="293"/>
      <c r="G220" s="224"/>
      <c r="H220" s="224"/>
      <c r="I220" s="224"/>
      <c r="J220" s="273"/>
    </row>
    <row r="221" spans="1:10" ht="21" thickBot="1" x14ac:dyDescent="0.3">
      <c r="A221" s="729"/>
      <c r="B221" s="850"/>
      <c r="C221" s="428"/>
      <c r="D221" s="182"/>
      <c r="E221" s="418"/>
      <c r="F221" s="293"/>
      <c r="G221" s="387"/>
      <c r="H221" s="387"/>
      <c r="I221" s="387"/>
      <c r="J221" s="273"/>
    </row>
    <row r="222" spans="1:10" ht="21" thickBot="1" x14ac:dyDescent="0.3">
      <c r="A222" s="729"/>
      <c r="B222" s="850"/>
      <c r="C222" s="428"/>
      <c r="D222" s="182"/>
      <c r="E222" s="418"/>
      <c r="F222" s="293"/>
      <c r="G222" s="387"/>
      <c r="H222" s="387"/>
      <c r="I222" s="387"/>
      <c r="J222" s="273"/>
    </row>
    <row r="223" spans="1:10" ht="21" thickBot="1" x14ac:dyDescent="0.3">
      <c r="A223" s="729"/>
      <c r="B223" s="850"/>
      <c r="C223" s="428"/>
      <c r="D223" s="3" t="s">
        <v>1506</v>
      </c>
      <c r="E223" s="420"/>
      <c r="F223" s="278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73"/>
    </row>
    <row r="224" spans="1:10" ht="21" thickBot="1" x14ac:dyDescent="0.25">
      <c r="A224" s="729"/>
      <c r="B224" s="850"/>
      <c r="C224" s="428"/>
      <c r="D224" s="3" t="s">
        <v>1507</v>
      </c>
      <c r="E224" s="420"/>
      <c r="F224" s="279">
        <f>(F223*1.73*380*0.9)/1000</f>
        <v>95.848919999999993</v>
      </c>
      <c r="G224" s="141">
        <f>(G223*1.73*380*0.9)/1000</f>
        <v>107.09045999999999</v>
      </c>
      <c r="H224" s="141">
        <f>(H223*1.73*380*0.9)/1000</f>
        <v>127.79855999999999</v>
      </c>
      <c r="I224" s="142"/>
      <c r="J224" s="177"/>
    </row>
    <row r="225" spans="1:10" ht="18.75" customHeight="1" thickBot="1" x14ac:dyDescent="0.3">
      <c r="A225" s="729"/>
      <c r="B225" s="850"/>
      <c r="C225" s="428"/>
      <c r="D225" s="3" t="s">
        <v>1508</v>
      </c>
      <c r="E225" s="421"/>
      <c r="F225" s="742">
        <f>(F224+G224+H224)</f>
        <v>330.73793999999998</v>
      </c>
      <c r="G225" s="743"/>
      <c r="H225" s="743"/>
      <c r="I225" s="744"/>
      <c r="J225" s="273"/>
    </row>
    <row r="226" spans="1:10" ht="19.5" thickBot="1" x14ac:dyDescent="0.3">
      <c r="A226" s="729"/>
      <c r="B226" s="850"/>
      <c r="C226" s="431"/>
      <c r="D226" s="765"/>
      <c r="E226" s="766"/>
      <c r="F226" s="766"/>
      <c r="G226" s="766"/>
      <c r="H226" s="766"/>
      <c r="I226" s="779"/>
      <c r="J226" s="273"/>
    </row>
    <row r="227" spans="1:10" ht="36.75" thickBot="1" x14ac:dyDescent="0.3">
      <c r="A227" s="729"/>
      <c r="B227" s="850"/>
      <c r="C227" s="414" t="s">
        <v>1630</v>
      </c>
      <c r="D227" s="269" t="s">
        <v>1519</v>
      </c>
      <c r="E227" s="417" t="s">
        <v>1629</v>
      </c>
      <c r="F227" s="131" t="str">
        <f>'Данные по ТП'!C160</f>
        <v>ТМ-400/10</v>
      </c>
      <c r="G227" s="132" t="s">
        <v>1544</v>
      </c>
      <c r="H227" s="131" t="s">
        <v>5</v>
      </c>
      <c r="I227" s="133">
        <f>'Данные по ТП'!F160</f>
        <v>2682</v>
      </c>
      <c r="J227" s="273"/>
    </row>
    <row r="228" spans="1:10" ht="21" thickBot="1" x14ac:dyDescent="0.3">
      <c r="A228" s="729"/>
      <c r="B228" s="850"/>
      <c r="C228" s="428">
        <v>9</v>
      </c>
      <c r="D228" s="182" t="s">
        <v>757</v>
      </c>
      <c r="E228" s="418"/>
      <c r="F228" s="293">
        <v>7</v>
      </c>
      <c r="G228" s="224">
        <v>15</v>
      </c>
      <c r="H228" s="224">
        <v>11</v>
      </c>
      <c r="I228" s="224">
        <v>3</v>
      </c>
      <c r="J228" s="273"/>
    </row>
    <row r="229" spans="1:10" ht="21" thickBot="1" x14ac:dyDescent="0.3">
      <c r="A229" s="729"/>
      <c r="B229" s="850"/>
      <c r="C229" s="428">
        <v>10</v>
      </c>
      <c r="D229" s="182" t="s">
        <v>758</v>
      </c>
      <c r="E229" s="418"/>
      <c r="F229" s="293">
        <v>0</v>
      </c>
      <c r="G229" s="224">
        <v>0</v>
      </c>
      <c r="H229" s="224">
        <v>0</v>
      </c>
      <c r="I229" s="224">
        <v>0</v>
      </c>
      <c r="J229" s="273"/>
    </row>
    <row r="230" spans="1:10" ht="21" thickBot="1" x14ac:dyDescent="0.3">
      <c r="A230" s="729"/>
      <c r="B230" s="850"/>
      <c r="C230" s="428">
        <v>11</v>
      </c>
      <c r="D230" s="182" t="s">
        <v>617</v>
      </c>
      <c r="E230" s="418"/>
      <c r="F230" s="293"/>
      <c r="G230" s="224"/>
      <c r="H230" s="224"/>
      <c r="I230" s="224"/>
      <c r="J230" s="273"/>
    </row>
    <row r="231" spans="1:10" ht="19.5" customHeight="1" thickBot="1" x14ac:dyDescent="0.3">
      <c r="A231" s="729"/>
      <c r="B231" s="850"/>
      <c r="C231" s="428">
        <v>12</v>
      </c>
      <c r="D231" s="182" t="s">
        <v>759</v>
      </c>
      <c r="E231" s="418"/>
      <c r="F231" s="293">
        <v>42</v>
      </c>
      <c r="G231" s="224">
        <v>80</v>
      </c>
      <c r="H231" s="224">
        <v>61</v>
      </c>
      <c r="I231" s="224">
        <v>30</v>
      </c>
      <c r="J231" s="273"/>
    </row>
    <row r="232" spans="1:10" ht="21" thickBot="1" x14ac:dyDescent="0.3">
      <c r="A232" s="729"/>
      <c r="B232" s="850"/>
      <c r="C232" s="428">
        <v>13</v>
      </c>
      <c r="D232" s="182" t="s">
        <v>760</v>
      </c>
      <c r="E232" s="418"/>
      <c r="F232" s="293">
        <v>2</v>
      </c>
      <c r="G232" s="224">
        <v>24</v>
      </c>
      <c r="H232" s="224">
        <v>1</v>
      </c>
      <c r="I232" s="224">
        <v>22</v>
      </c>
      <c r="J232" s="273"/>
    </row>
    <row r="233" spans="1:10" ht="21" thickBot="1" x14ac:dyDescent="0.3">
      <c r="A233" s="729"/>
      <c r="B233" s="850"/>
      <c r="C233" s="428">
        <v>14</v>
      </c>
      <c r="D233" s="182" t="s">
        <v>1116</v>
      </c>
      <c r="E233" s="418"/>
      <c r="F233" s="293">
        <v>88</v>
      </c>
      <c r="G233" s="224">
        <v>60</v>
      </c>
      <c r="H233" s="224">
        <v>37</v>
      </c>
      <c r="I233" s="224">
        <v>0</v>
      </c>
      <c r="J233" s="273"/>
    </row>
    <row r="234" spans="1:10" ht="21" thickBot="1" x14ac:dyDescent="0.3">
      <c r="A234" s="729"/>
      <c r="B234" s="850"/>
      <c r="C234" s="428">
        <v>15</v>
      </c>
      <c r="D234" s="182" t="s">
        <v>1130</v>
      </c>
      <c r="E234" s="418"/>
      <c r="F234" s="293">
        <v>3</v>
      </c>
      <c r="G234" s="224">
        <v>5</v>
      </c>
      <c r="H234" s="224">
        <v>0</v>
      </c>
      <c r="I234" s="224">
        <v>3</v>
      </c>
      <c r="J234" s="273"/>
    </row>
    <row r="235" spans="1:10" ht="21" thickBot="1" x14ac:dyDescent="0.3">
      <c r="A235" s="729"/>
      <c r="B235" s="850"/>
      <c r="C235" s="428">
        <v>16</v>
      </c>
      <c r="D235" s="182" t="s">
        <v>761</v>
      </c>
      <c r="E235" s="418"/>
      <c r="F235" s="293">
        <v>1</v>
      </c>
      <c r="G235" s="224">
        <v>3</v>
      </c>
      <c r="H235" s="224">
        <v>4</v>
      </c>
      <c r="I235" s="224">
        <v>2</v>
      </c>
      <c r="J235" s="273"/>
    </row>
    <row r="236" spans="1:10" ht="21" thickBot="1" x14ac:dyDescent="0.3">
      <c r="A236" s="729"/>
      <c r="B236" s="850"/>
      <c r="C236" s="428"/>
      <c r="D236" s="182"/>
      <c r="E236" s="418"/>
      <c r="F236" s="293"/>
      <c r="G236" s="387"/>
      <c r="H236" s="387"/>
      <c r="I236" s="387"/>
      <c r="J236" s="273"/>
    </row>
    <row r="237" spans="1:10" ht="21" thickBot="1" x14ac:dyDescent="0.3">
      <c r="A237" s="729"/>
      <c r="B237" s="850"/>
      <c r="C237" s="428"/>
      <c r="D237" s="182"/>
      <c r="E237" s="418"/>
      <c r="F237" s="293"/>
      <c r="G237" s="387"/>
      <c r="H237" s="387"/>
      <c r="I237" s="387"/>
      <c r="J237" s="273"/>
    </row>
    <row r="238" spans="1:10" ht="21" thickBot="1" x14ac:dyDescent="0.3">
      <c r="A238" s="729"/>
      <c r="B238" s="850"/>
      <c r="C238" s="428"/>
      <c r="D238" s="3" t="s">
        <v>1505</v>
      </c>
      <c r="E238" s="420"/>
      <c r="F238" s="277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73"/>
    </row>
    <row r="239" spans="1:10" ht="21" thickBot="1" x14ac:dyDescent="0.25">
      <c r="A239" s="729"/>
      <c r="B239" s="850"/>
      <c r="C239" s="428"/>
      <c r="D239" s="3" t="s">
        <v>1507</v>
      </c>
      <c r="E239" s="420"/>
      <c r="F239" s="279">
        <f>(F238*1.73*380*0.9)/1000</f>
        <v>84.607380000000006</v>
      </c>
      <c r="G239" s="141">
        <f>(G238*1.73*380*0.9)/1000</f>
        <v>110.64041999999999</v>
      </c>
      <c r="H239" s="141">
        <f>(H238*1.73*380*0.9)/1000</f>
        <v>67.449240000000003</v>
      </c>
      <c r="I239" s="142"/>
      <c r="J239" s="177"/>
    </row>
    <row r="240" spans="1:10" ht="18.75" thickBot="1" x14ac:dyDescent="0.3">
      <c r="A240" s="729"/>
      <c r="B240" s="850"/>
      <c r="C240" s="428"/>
      <c r="D240" s="3" t="s">
        <v>1509</v>
      </c>
      <c r="E240" s="421"/>
      <c r="F240" s="742">
        <f>(F239+G239+H239)</f>
        <v>262.69704000000002</v>
      </c>
      <c r="G240" s="743"/>
      <c r="H240" s="743"/>
      <c r="I240" s="744"/>
      <c r="J240" s="273"/>
    </row>
    <row r="241" spans="1:10" ht="21" thickBot="1" x14ac:dyDescent="0.3">
      <c r="A241" s="730"/>
      <c r="B241" s="851"/>
      <c r="C241" s="432"/>
      <c r="D241" s="13" t="s">
        <v>88</v>
      </c>
      <c r="E241" s="434"/>
      <c r="F241" s="280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73"/>
    </row>
    <row r="242" spans="1:10" ht="55.5" customHeight="1" thickBot="1" x14ac:dyDescent="0.3">
      <c r="A242" s="800"/>
      <c r="B242" s="800"/>
      <c r="C242" s="800"/>
      <c r="D242" s="800"/>
      <c r="E242" s="800"/>
      <c r="F242" s="800"/>
      <c r="G242" s="800"/>
      <c r="H242" s="800"/>
      <c r="I242" s="800"/>
      <c r="J242" s="273"/>
    </row>
    <row r="243" spans="1:10" ht="36.75" thickBot="1" x14ac:dyDescent="0.3">
      <c r="A243" s="200" t="s">
        <v>1235</v>
      </c>
      <c r="B243" s="68"/>
      <c r="C243" s="414" t="s">
        <v>1630</v>
      </c>
      <c r="D243" s="191" t="s">
        <v>1543</v>
      </c>
      <c r="E243" s="417" t="s">
        <v>1629</v>
      </c>
      <c r="F243" s="131" t="str">
        <f>'Данные по ТП'!C161</f>
        <v>ТМ-630/10</v>
      </c>
      <c r="G243" s="132" t="s">
        <v>1544</v>
      </c>
      <c r="H243" s="131" t="s">
        <v>5</v>
      </c>
      <c r="I243" s="133">
        <f>'Данные по ТП'!F161</f>
        <v>50728</v>
      </c>
      <c r="J243" s="273"/>
    </row>
    <row r="244" spans="1:10" ht="19.5" customHeight="1" thickBot="1" x14ac:dyDescent="0.3">
      <c r="A244" s="728" t="s">
        <v>1243</v>
      </c>
      <c r="B244" s="858" t="s">
        <v>832</v>
      </c>
      <c r="C244" s="473">
        <v>1</v>
      </c>
      <c r="D244" s="185" t="s">
        <v>762</v>
      </c>
      <c r="E244" s="419"/>
      <c r="F244" s="296">
        <v>29</v>
      </c>
      <c r="G244" s="257">
        <v>15</v>
      </c>
      <c r="H244" s="257">
        <v>39</v>
      </c>
      <c r="I244" s="257">
        <v>7</v>
      </c>
      <c r="J244" s="273"/>
    </row>
    <row r="245" spans="1:10" ht="21" thickBot="1" x14ac:dyDescent="0.3">
      <c r="A245" s="729"/>
      <c r="B245" s="858"/>
      <c r="C245" s="473">
        <v>2</v>
      </c>
      <c r="D245" s="185" t="s">
        <v>763</v>
      </c>
      <c r="E245" s="419"/>
      <c r="F245" s="296">
        <v>0</v>
      </c>
      <c r="G245" s="257">
        <v>0</v>
      </c>
      <c r="H245" s="257">
        <v>0</v>
      </c>
      <c r="I245" s="257">
        <v>0</v>
      </c>
      <c r="J245" s="273"/>
    </row>
    <row r="246" spans="1:10" ht="21" thickBot="1" x14ac:dyDescent="0.3">
      <c r="A246" s="729"/>
      <c r="B246" s="858"/>
      <c r="C246" s="473">
        <v>3</v>
      </c>
      <c r="D246" s="185" t="s">
        <v>764</v>
      </c>
      <c r="E246" s="419"/>
      <c r="F246" s="296">
        <v>65</v>
      </c>
      <c r="G246" s="257">
        <v>42</v>
      </c>
      <c r="H246" s="257">
        <v>51</v>
      </c>
      <c r="I246" s="257">
        <v>20</v>
      </c>
      <c r="J246" s="273"/>
    </row>
    <row r="247" spans="1:10" ht="21" thickBot="1" x14ac:dyDescent="0.3">
      <c r="A247" s="729"/>
      <c r="B247" s="858"/>
      <c r="C247" s="473">
        <v>4</v>
      </c>
      <c r="D247" s="185" t="s">
        <v>765</v>
      </c>
      <c r="E247" s="419"/>
      <c r="F247" s="296">
        <v>102</v>
      </c>
      <c r="G247" s="257">
        <v>132</v>
      </c>
      <c r="H247" s="257">
        <v>153</v>
      </c>
      <c r="I247" s="257">
        <v>34</v>
      </c>
      <c r="J247" s="273"/>
    </row>
    <row r="248" spans="1:10" ht="21" thickBot="1" x14ac:dyDescent="0.3">
      <c r="A248" s="729"/>
      <c r="B248" s="858"/>
      <c r="C248" s="473">
        <v>5</v>
      </c>
      <c r="D248" s="185" t="s">
        <v>766</v>
      </c>
      <c r="E248" s="419"/>
      <c r="F248" s="296">
        <v>39</v>
      </c>
      <c r="G248" s="257">
        <v>32</v>
      </c>
      <c r="H248" s="257">
        <v>44</v>
      </c>
      <c r="I248" s="257">
        <v>6</v>
      </c>
      <c r="J248" s="273"/>
    </row>
    <row r="249" spans="1:10" ht="21" thickBot="1" x14ac:dyDescent="0.3">
      <c r="A249" s="729"/>
      <c r="B249" s="858"/>
      <c r="C249" s="473">
        <v>6</v>
      </c>
      <c r="D249" s="185" t="s">
        <v>767</v>
      </c>
      <c r="E249" s="419"/>
      <c r="F249" s="296">
        <v>0</v>
      </c>
      <c r="G249" s="257">
        <v>0</v>
      </c>
      <c r="H249" s="257">
        <v>0</v>
      </c>
      <c r="I249" s="257">
        <v>0</v>
      </c>
      <c r="J249" s="273"/>
    </row>
    <row r="250" spans="1:10" ht="21" thickBot="1" x14ac:dyDescent="0.3">
      <c r="A250" s="729"/>
      <c r="B250" s="858"/>
      <c r="C250" s="473">
        <v>7</v>
      </c>
      <c r="D250" s="185" t="s">
        <v>768</v>
      </c>
      <c r="E250" s="419"/>
      <c r="F250" s="296"/>
      <c r="G250" s="257"/>
      <c r="H250" s="257"/>
      <c r="I250" s="257"/>
      <c r="J250" s="273"/>
    </row>
    <row r="251" spans="1:10" ht="21" thickBot="1" x14ac:dyDescent="0.3">
      <c r="A251" s="729"/>
      <c r="B251" s="858"/>
      <c r="C251" s="473">
        <v>8</v>
      </c>
      <c r="D251" s="185" t="s">
        <v>769</v>
      </c>
      <c r="E251" s="419"/>
      <c r="F251" s="296">
        <v>0</v>
      </c>
      <c r="G251" s="257">
        <v>0</v>
      </c>
      <c r="H251" s="257">
        <v>0</v>
      </c>
      <c r="I251" s="257">
        <v>0</v>
      </c>
      <c r="J251" s="273"/>
    </row>
    <row r="252" spans="1:10" ht="21" thickBot="1" x14ac:dyDescent="0.3">
      <c r="A252" s="729"/>
      <c r="B252" s="858"/>
      <c r="C252" s="473"/>
      <c r="D252" s="185"/>
      <c r="E252" s="419"/>
      <c r="F252" s="296"/>
      <c r="G252" s="388"/>
      <c r="H252" s="388"/>
      <c r="I252" s="388"/>
      <c r="J252" s="273"/>
    </row>
    <row r="253" spans="1:10" ht="21" thickBot="1" x14ac:dyDescent="0.3">
      <c r="A253" s="729"/>
      <c r="B253" s="858"/>
      <c r="C253" s="473"/>
      <c r="D253" s="185"/>
      <c r="E253" s="419"/>
      <c r="F253" s="296"/>
      <c r="G253" s="388"/>
      <c r="H253" s="388"/>
      <c r="I253" s="388"/>
      <c r="J253" s="273"/>
    </row>
    <row r="254" spans="1:10" ht="18.75" customHeight="1" thickBot="1" x14ac:dyDescent="0.3">
      <c r="A254" s="729"/>
      <c r="B254" s="858"/>
      <c r="C254" s="473"/>
      <c r="D254" s="107" t="s">
        <v>1506</v>
      </c>
      <c r="E254" s="468"/>
      <c r="F254" s="284">
        <f>SUM(F244:F251)</f>
        <v>235</v>
      </c>
      <c r="G254" s="270">
        <f>SUM(G244:G251)</f>
        <v>221</v>
      </c>
      <c r="H254" s="270">
        <f>SUM(H244:H251)</f>
        <v>287</v>
      </c>
      <c r="I254" s="270">
        <f>SUM(I244:I251)</f>
        <v>67</v>
      </c>
      <c r="J254" s="273"/>
    </row>
    <row r="255" spans="1:10" ht="21" thickBot="1" x14ac:dyDescent="0.25">
      <c r="A255" s="729"/>
      <c r="B255" s="858"/>
      <c r="C255" s="473"/>
      <c r="D255" s="107" t="s">
        <v>1507</v>
      </c>
      <c r="E255" s="468"/>
      <c r="F255" s="285">
        <f>(F254*1.73*380*0.9)/1000</f>
        <v>139.0401</v>
      </c>
      <c r="G255" s="271">
        <f>(G254*1.73*380*0.9)/1000</f>
        <v>130.75685999999999</v>
      </c>
      <c r="H255" s="271">
        <f>(H254*1.73*380*0.9)/1000</f>
        <v>169.80641999999997</v>
      </c>
      <c r="I255" s="272"/>
      <c r="J255" s="177"/>
    </row>
    <row r="256" spans="1:10" ht="18.75" customHeight="1" thickBot="1" x14ac:dyDescent="0.3">
      <c r="A256" s="729"/>
      <c r="B256" s="858"/>
      <c r="C256" s="473"/>
      <c r="D256" s="107" t="s">
        <v>1508</v>
      </c>
      <c r="E256" s="468"/>
      <c r="F256" s="856">
        <f>(F255+G255+H255)</f>
        <v>439.60338000000002</v>
      </c>
      <c r="G256" s="856"/>
      <c r="H256" s="856"/>
      <c r="I256" s="856"/>
      <c r="J256" s="273"/>
    </row>
    <row r="257" spans="1:10" ht="19.5" thickBot="1" x14ac:dyDescent="0.3">
      <c r="A257" s="729"/>
      <c r="B257" s="858"/>
      <c r="C257" s="473"/>
      <c r="D257" s="857"/>
      <c r="E257" s="857"/>
      <c r="F257" s="857"/>
      <c r="G257" s="857"/>
      <c r="H257" s="857"/>
      <c r="I257" s="857"/>
      <c r="J257" s="273"/>
    </row>
    <row r="258" spans="1:10" ht="36.75" thickBot="1" x14ac:dyDescent="0.3">
      <c r="A258" s="729"/>
      <c r="B258" s="858"/>
      <c r="C258" s="414" t="s">
        <v>1630</v>
      </c>
      <c r="D258" s="266" t="s">
        <v>1561</v>
      </c>
      <c r="E258" s="417" t="s">
        <v>1629</v>
      </c>
      <c r="F258" s="268" t="str">
        <f>'Данные по ТП'!C162</f>
        <v>ТМ-630/10</v>
      </c>
      <c r="G258" s="267" t="s">
        <v>1544</v>
      </c>
      <c r="H258" s="268" t="s">
        <v>5</v>
      </c>
      <c r="I258" s="268">
        <f>'Данные по ТП'!F162</f>
        <v>51072</v>
      </c>
      <c r="J258" s="273"/>
    </row>
    <row r="259" spans="1:10" ht="21" thickBot="1" x14ac:dyDescent="0.3">
      <c r="A259" s="729"/>
      <c r="B259" s="858"/>
      <c r="C259" s="473">
        <v>9</v>
      </c>
      <c r="D259" s="185" t="s">
        <v>615</v>
      </c>
      <c r="E259" s="419"/>
      <c r="F259" s="296"/>
      <c r="G259" s="257"/>
      <c r="H259" s="257"/>
      <c r="I259" s="257"/>
      <c r="J259" s="273"/>
    </row>
    <row r="260" spans="1:10" ht="21" thickBot="1" x14ac:dyDescent="0.3">
      <c r="A260" s="729"/>
      <c r="B260" s="858"/>
      <c r="C260" s="473">
        <v>10</v>
      </c>
      <c r="D260" s="185" t="s">
        <v>770</v>
      </c>
      <c r="E260" s="419"/>
      <c r="F260" s="296">
        <v>68</v>
      </c>
      <c r="G260" s="257">
        <v>96</v>
      </c>
      <c r="H260" s="257">
        <v>70</v>
      </c>
      <c r="I260" s="257">
        <v>20</v>
      </c>
      <c r="J260" s="273"/>
    </row>
    <row r="261" spans="1:10" ht="19.5" customHeight="1" thickBot="1" x14ac:dyDescent="0.3">
      <c r="A261" s="729"/>
      <c r="B261" s="858"/>
      <c r="C261" s="473">
        <v>11</v>
      </c>
      <c r="D261" s="185" t="s">
        <v>1117</v>
      </c>
      <c r="E261" s="419"/>
      <c r="F261" s="296">
        <v>1</v>
      </c>
      <c r="G261" s="257">
        <v>1</v>
      </c>
      <c r="H261" s="257">
        <v>1</v>
      </c>
      <c r="I261" s="257">
        <v>1</v>
      </c>
      <c r="J261" s="273"/>
    </row>
    <row r="262" spans="1:10" ht="21" thickBot="1" x14ac:dyDescent="0.3">
      <c r="A262" s="729"/>
      <c r="B262" s="858"/>
      <c r="C262" s="473">
        <v>12</v>
      </c>
      <c r="D262" s="185" t="s">
        <v>771</v>
      </c>
      <c r="E262" s="419"/>
      <c r="F262" s="296">
        <v>87</v>
      </c>
      <c r="G262" s="257">
        <v>40</v>
      </c>
      <c r="H262" s="257">
        <v>55</v>
      </c>
      <c r="I262" s="257">
        <v>24</v>
      </c>
      <c r="J262" s="273"/>
    </row>
    <row r="263" spans="1:10" ht="21" thickBot="1" x14ac:dyDescent="0.3">
      <c r="A263" s="729"/>
      <c r="B263" s="858"/>
      <c r="C263" s="473">
        <v>13</v>
      </c>
      <c r="D263" s="185" t="s">
        <v>772</v>
      </c>
      <c r="E263" s="419"/>
      <c r="F263" s="296">
        <v>47</v>
      </c>
      <c r="G263" s="257">
        <v>67</v>
      </c>
      <c r="H263" s="257">
        <v>50</v>
      </c>
      <c r="I263" s="257">
        <v>17</v>
      </c>
      <c r="J263" s="273"/>
    </row>
    <row r="264" spans="1:10" ht="21" thickBot="1" x14ac:dyDescent="0.3">
      <c r="A264" s="729"/>
      <c r="B264" s="858"/>
      <c r="C264" s="473">
        <v>14</v>
      </c>
      <c r="D264" s="185" t="s">
        <v>773</v>
      </c>
      <c r="E264" s="419"/>
      <c r="F264" s="296">
        <v>0</v>
      </c>
      <c r="G264" s="257">
        <v>0</v>
      </c>
      <c r="H264" s="257">
        <v>0</v>
      </c>
      <c r="I264" s="257">
        <v>0</v>
      </c>
      <c r="J264" s="273"/>
    </row>
    <row r="265" spans="1:10" ht="21" thickBot="1" x14ac:dyDescent="0.3">
      <c r="A265" s="729"/>
      <c r="B265" s="858"/>
      <c r="C265" s="473">
        <v>15</v>
      </c>
      <c r="D265" s="185" t="s">
        <v>774</v>
      </c>
      <c r="E265" s="419"/>
      <c r="F265" s="296">
        <v>0</v>
      </c>
      <c r="G265" s="257">
        <v>0</v>
      </c>
      <c r="H265" s="257">
        <v>7</v>
      </c>
      <c r="I265" s="257">
        <v>4</v>
      </c>
      <c r="J265" s="273"/>
    </row>
    <row r="266" spans="1:10" ht="21" thickBot="1" x14ac:dyDescent="0.3">
      <c r="A266" s="729"/>
      <c r="B266" s="858"/>
      <c r="C266" s="473">
        <v>16</v>
      </c>
      <c r="D266" s="185" t="s">
        <v>775</v>
      </c>
      <c r="E266" s="419"/>
      <c r="F266" s="296">
        <v>0</v>
      </c>
      <c r="G266" s="257">
        <v>0</v>
      </c>
      <c r="H266" s="257">
        <v>0</v>
      </c>
      <c r="I266" s="257">
        <v>0</v>
      </c>
      <c r="J266" s="273"/>
    </row>
    <row r="267" spans="1:10" ht="21" thickBot="1" x14ac:dyDescent="0.3">
      <c r="A267" s="729"/>
      <c r="B267" s="858"/>
      <c r="C267" s="473"/>
      <c r="D267" s="185"/>
      <c r="E267" s="419"/>
      <c r="F267" s="296"/>
      <c r="G267" s="388"/>
      <c r="H267" s="388"/>
      <c r="I267" s="388"/>
      <c r="J267" s="273"/>
    </row>
    <row r="268" spans="1:10" ht="21" thickBot="1" x14ac:dyDescent="0.3">
      <c r="A268" s="729"/>
      <c r="B268" s="858"/>
      <c r="C268" s="473"/>
      <c r="D268" s="185"/>
      <c r="E268" s="419"/>
      <c r="F268" s="296"/>
      <c r="G268" s="388"/>
      <c r="H268" s="388"/>
      <c r="I268" s="388"/>
      <c r="J268" s="273"/>
    </row>
    <row r="269" spans="1:10" ht="21" thickBot="1" x14ac:dyDescent="0.3">
      <c r="A269" s="729"/>
      <c r="B269" s="858"/>
      <c r="C269" s="473"/>
      <c r="D269" s="107" t="s">
        <v>1505</v>
      </c>
      <c r="E269" s="468"/>
      <c r="F269" s="284">
        <f>SUM(F260:F266)</f>
        <v>203</v>
      </c>
      <c r="G269" s="270">
        <f>SUM(G260:G266)</f>
        <v>204</v>
      </c>
      <c r="H269" s="270">
        <f>SUM(H260:H266)</f>
        <v>183</v>
      </c>
      <c r="I269" s="270">
        <f>SUM(I260:I266)</f>
        <v>66</v>
      </c>
      <c r="J269" s="273"/>
    </row>
    <row r="270" spans="1:10" ht="21" thickBot="1" x14ac:dyDescent="0.25">
      <c r="A270" s="729"/>
      <c r="B270" s="858"/>
      <c r="C270" s="473"/>
      <c r="D270" s="107" t="s">
        <v>1507</v>
      </c>
      <c r="E270" s="468"/>
      <c r="F270" s="285">
        <f>(F269*1.73*380*0.9)/1000</f>
        <v>120.10698000000001</v>
      </c>
      <c r="G270" s="271">
        <f>(G269*1.73*380*0.9)/1000</f>
        <v>120.69864000000001</v>
      </c>
      <c r="H270" s="271">
        <f>(H269*1.73*380*0.9)/1000</f>
        <v>108.27378</v>
      </c>
      <c r="I270" s="272"/>
      <c r="J270" s="177"/>
    </row>
    <row r="271" spans="1:10" ht="18.75" thickBot="1" x14ac:dyDescent="0.3">
      <c r="A271" s="729"/>
      <c r="B271" s="858"/>
      <c r="C271" s="473"/>
      <c r="D271" s="107" t="s">
        <v>1509</v>
      </c>
      <c r="E271" s="468"/>
      <c r="F271" s="856">
        <f>(F270+G270+H270)</f>
        <v>349.07940000000002</v>
      </c>
      <c r="G271" s="856"/>
      <c r="H271" s="856"/>
      <c r="I271" s="856"/>
      <c r="J271" s="273"/>
    </row>
    <row r="272" spans="1:10" ht="21" thickBot="1" x14ac:dyDescent="0.3">
      <c r="A272" s="730"/>
      <c r="B272" s="858"/>
      <c r="C272" s="473"/>
      <c r="D272" s="37" t="s">
        <v>88</v>
      </c>
      <c r="E272" s="462"/>
      <c r="F272" s="282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73"/>
    </row>
    <row r="273" spans="1:10" ht="54" customHeight="1" thickBot="1" x14ac:dyDescent="0.3">
      <c r="A273" s="854"/>
      <c r="B273" s="855"/>
      <c r="C273" s="855"/>
      <c r="D273" s="855"/>
      <c r="E273" s="855"/>
      <c r="F273" s="855"/>
      <c r="G273" s="855"/>
      <c r="H273" s="855"/>
      <c r="I273" s="831"/>
      <c r="J273" s="273"/>
    </row>
    <row r="274" spans="1:10" ht="36.75" thickBot="1" x14ac:dyDescent="0.3">
      <c r="A274" s="297" t="s">
        <v>1241</v>
      </c>
      <c r="B274" s="68"/>
      <c r="C274" s="414" t="s">
        <v>1630</v>
      </c>
      <c r="D274" s="191" t="s">
        <v>1543</v>
      </c>
      <c r="E274" s="417" t="s">
        <v>1629</v>
      </c>
      <c r="F274" s="131" t="str">
        <f>'Данные по ТП'!C163</f>
        <v>ТМ-400/10</v>
      </c>
      <c r="G274" s="132" t="s">
        <v>1544</v>
      </c>
      <c r="H274" s="131" t="s">
        <v>5</v>
      </c>
      <c r="I274" s="133">
        <f>'Данные по ТП'!F163</f>
        <v>47866</v>
      </c>
      <c r="J274" s="273"/>
    </row>
    <row r="275" spans="1:10" ht="19.5" customHeight="1" thickBot="1" x14ac:dyDescent="0.3">
      <c r="A275" s="865" t="s">
        <v>1195</v>
      </c>
      <c r="B275" s="847" t="s">
        <v>833</v>
      </c>
      <c r="C275" s="428">
        <v>1</v>
      </c>
      <c r="D275" s="182" t="s">
        <v>776</v>
      </c>
      <c r="E275" s="418"/>
      <c r="F275" s="293">
        <v>25</v>
      </c>
      <c r="G275" s="224">
        <v>18</v>
      </c>
      <c r="H275" s="224">
        <v>46</v>
      </c>
      <c r="I275" s="224">
        <v>29</v>
      </c>
      <c r="J275" s="273"/>
    </row>
    <row r="276" spans="1:10" ht="21" thickBot="1" x14ac:dyDescent="0.3">
      <c r="A276" s="866"/>
      <c r="B276" s="850"/>
      <c r="C276" s="428">
        <v>2</v>
      </c>
      <c r="D276" s="182" t="s">
        <v>777</v>
      </c>
      <c r="E276" s="418"/>
      <c r="F276" s="293">
        <v>32</v>
      </c>
      <c r="G276" s="224">
        <v>35</v>
      </c>
      <c r="H276" s="224">
        <v>46</v>
      </c>
      <c r="I276" s="224">
        <v>12</v>
      </c>
      <c r="J276" s="273"/>
    </row>
    <row r="277" spans="1:10" ht="21" thickBot="1" x14ac:dyDescent="0.3">
      <c r="A277" s="866"/>
      <c r="B277" s="850"/>
      <c r="C277" s="428">
        <v>3</v>
      </c>
      <c r="D277" s="182" t="s">
        <v>778</v>
      </c>
      <c r="E277" s="418"/>
      <c r="F277" s="293">
        <v>10</v>
      </c>
      <c r="G277" s="224">
        <v>46</v>
      </c>
      <c r="H277" s="224">
        <v>42</v>
      </c>
      <c r="I277" s="224">
        <v>25</v>
      </c>
      <c r="J277" s="273"/>
    </row>
    <row r="278" spans="1:10" ht="21" thickBot="1" x14ac:dyDescent="0.3">
      <c r="A278" s="866"/>
      <c r="B278" s="850"/>
      <c r="C278" s="428">
        <v>4</v>
      </c>
      <c r="D278" s="182" t="s">
        <v>779</v>
      </c>
      <c r="E278" s="418"/>
      <c r="F278" s="293">
        <v>0</v>
      </c>
      <c r="G278" s="224">
        <v>0</v>
      </c>
      <c r="H278" s="224">
        <v>0</v>
      </c>
      <c r="I278" s="224">
        <v>0</v>
      </c>
      <c r="J278" s="273"/>
    </row>
    <row r="279" spans="1:10" ht="21" thickBot="1" x14ac:dyDescent="0.3">
      <c r="A279" s="866"/>
      <c r="B279" s="850"/>
      <c r="C279" s="428">
        <v>5</v>
      </c>
      <c r="D279" s="182" t="s">
        <v>780</v>
      </c>
      <c r="E279" s="418"/>
      <c r="F279" s="293">
        <v>0</v>
      </c>
      <c r="G279" s="224">
        <v>0</v>
      </c>
      <c r="H279" s="224">
        <v>0</v>
      </c>
      <c r="I279" s="224">
        <v>0</v>
      </c>
      <c r="J279" s="273"/>
    </row>
    <row r="280" spans="1:10" ht="21" thickBot="1" x14ac:dyDescent="0.3">
      <c r="A280" s="866"/>
      <c r="B280" s="850"/>
      <c r="C280" s="428">
        <v>6</v>
      </c>
      <c r="D280" s="182" t="s">
        <v>781</v>
      </c>
      <c r="E280" s="418"/>
      <c r="F280" s="293">
        <v>47</v>
      </c>
      <c r="G280" s="224">
        <v>3</v>
      </c>
      <c r="H280" s="224">
        <v>45</v>
      </c>
      <c r="I280" s="224">
        <v>11</v>
      </c>
      <c r="J280" s="273"/>
    </row>
    <row r="281" spans="1:10" ht="21" thickBot="1" x14ac:dyDescent="0.3">
      <c r="A281" s="866"/>
      <c r="B281" s="850"/>
      <c r="C281" s="428">
        <v>8</v>
      </c>
      <c r="D281" s="182" t="s">
        <v>782</v>
      </c>
      <c r="E281" s="418"/>
      <c r="F281" s="293">
        <v>0</v>
      </c>
      <c r="G281" s="224">
        <v>0</v>
      </c>
      <c r="H281" s="224">
        <v>0</v>
      </c>
      <c r="I281" s="224">
        <v>0</v>
      </c>
      <c r="J281" s="273"/>
    </row>
    <row r="282" spans="1:10" ht="21" thickBot="1" x14ac:dyDescent="0.3">
      <c r="A282" s="866"/>
      <c r="B282" s="850"/>
      <c r="C282" s="428">
        <v>10</v>
      </c>
      <c r="D282" s="182" t="s">
        <v>783</v>
      </c>
      <c r="E282" s="418"/>
      <c r="F282" s="293">
        <v>0</v>
      </c>
      <c r="G282" s="224">
        <v>0</v>
      </c>
      <c r="H282" s="224">
        <v>0</v>
      </c>
      <c r="I282" s="224">
        <v>0</v>
      </c>
      <c r="J282" s="273"/>
    </row>
    <row r="283" spans="1:10" ht="21" thickBot="1" x14ac:dyDescent="0.3">
      <c r="A283" s="866"/>
      <c r="B283" s="850"/>
      <c r="C283" s="428">
        <v>11</v>
      </c>
      <c r="D283" s="182" t="s">
        <v>784</v>
      </c>
      <c r="E283" s="418"/>
      <c r="F283" s="293">
        <v>0</v>
      </c>
      <c r="G283" s="224">
        <v>0</v>
      </c>
      <c r="H283" s="224">
        <v>0</v>
      </c>
      <c r="I283" s="224">
        <v>0</v>
      </c>
      <c r="J283" s="273"/>
    </row>
    <row r="284" spans="1:10" ht="19.5" customHeight="1" thickBot="1" x14ac:dyDescent="0.3">
      <c r="A284" s="866"/>
      <c r="B284" s="850"/>
      <c r="C284" s="428">
        <v>12</v>
      </c>
      <c r="D284" s="182" t="s">
        <v>785</v>
      </c>
      <c r="E284" s="418"/>
      <c r="F284" s="293">
        <v>0</v>
      </c>
      <c r="G284" s="224">
        <v>0</v>
      </c>
      <c r="H284" s="224">
        <v>0</v>
      </c>
      <c r="I284" s="224">
        <v>0</v>
      </c>
      <c r="J284" s="273"/>
    </row>
    <row r="285" spans="1:10" ht="19.5" customHeight="1" thickBot="1" x14ac:dyDescent="0.3">
      <c r="A285" s="866"/>
      <c r="B285" s="850"/>
      <c r="C285" s="428"/>
      <c r="D285" s="182"/>
      <c r="E285" s="418"/>
      <c r="F285" s="293"/>
      <c r="G285" s="387"/>
      <c r="H285" s="387"/>
      <c r="I285" s="387"/>
      <c r="J285" s="273"/>
    </row>
    <row r="286" spans="1:10" ht="19.5" customHeight="1" thickBot="1" x14ac:dyDescent="0.3">
      <c r="A286" s="866"/>
      <c r="B286" s="850"/>
      <c r="C286" s="428"/>
      <c r="D286" s="182"/>
      <c r="E286" s="418"/>
      <c r="F286" s="293"/>
      <c r="G286" s="387"/>
      <c r="H286" s="387"/>
      <c r="I286" s="387"/>
      <c r="J286" s="273"/>
    </row>
    <row r="287" spans="1:10" ht="21" thickBot="1" x14ac:dyDescent="0.3">
      <c r="A287" s="866"/>
      <c r="B287" s="850"/>
      <c r="C287" s="428"/>
      <c r="D287" s="3" t="s">
        <v>1506</v>
      </c>
      <c r="E287" s="420"/>
      <c r="F287" s="278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73"/>
    </row>
    <row r="288" spans="1:10" ht="21" thickBot="1" x14ac:dyDescent="0.25">
      <c r="A288" s="866"/>
      <c r="B288" s="850"/>
      <c r="C288" s="428"/>
      <c r="D288" s="3" t="s">
        <v>1507</v>
      </c>
      <c r="E288" s="420"/>
      <c r="F288" s="279">
        <f>(F287*1.73*380*0.9)/1000</f>
        <v>67.449240000000003</v>
      </c>
      <c r="G288" s="141">
        <f>(G287*1.73*380*0.9)/1000</f>
        <v>60.349320000000006</v>
      </c>
      <c r="H288" s="141">
        <f>(H287*1.73*380*0.9)/1000</f>
        <v>105.90714000000001</v>
      </c>
      <c r="I288" s="142"/>
      <c r="J288" s="177"/>
    </row>
    <row r="289" spans="1:10" ht="18.75" customHeight="1" thickBot="1" x14ac:dyDescent="0.3">
      <c r="A289" s="866"/>
      <c r="B289" s="850"/>
      <c r="C289" s="428"/>
      <c r="D289" s="3" t="s">
        <v>1508</v>
      </c>
      <c r="E289" s="421"/>
      <c r="F289" s="742">
        <f>(F288+G288+H288)</f>
        <v>233.70570000000004</v>
      </c>
      <c r="G289" s="743"/>
      <c r="H289" s="743"/>
      <c r="I289" s="744"/>
      <c r="J289" s="273"/>
    </row>
    <row r="290" spans="1:10" ht="19.5" thickBot="1" x14ac:dyDescent="0.3">
      <c r="A290" s="866"/>
      <c r="B290" s="850"/>
      <c r="C290" s="482"/>
      <c r="D290" s="766"/>
      <c r="E290" s="766"/>
      <c r="F290" s="766"/>
      <c r="G290" s="766"/>
      <c r="H290" s="766"/>
      <c r="I290" s="779"/>
      <c r="J290" s="273"/>
    </row>
    <row r="291" spans="1:10" ht="36.75" thickBot="1" x14ac:dyDescent="0.3">
      <c r="A291" s="866"/>
      <c r="B291" s="850"/>
      <c r="C291" s="414" t="s">
        <v>1630</v>
      </c>
      <c r="D291" s="269" t="s">
        <v>1519</v>
      </c>
      <c r="E291" s="417" t="s">
        <v>1629</v>
      </c>
      <c r="F291" s="131" t="str">
        <f>'Данные по ТП'!C163</f>
        <v>ТМ-400/10</v>
      </c>
      <c r="G291" s="132" t="s">
        <v>1544</v>
      </c>
      <c r="H291" s="131" t="s">
        <v>5</v>
      </c>
      <c r="I291" s="133">
        <f>'Данные по ТП'!F164</f>
        <v>47853</v>
      </c>
      <c r="J291" s="273"/>
    </row>
    <row r="292" spans="1:10" ht="21" thickBot="1" x14ac:dyDescent="0.3">
      <c r="A292" s="866"/>
      <c r="B292" s="850"/>
      <c r="C292" s="428">
        <v>13</v>
      </c>
      <c r="D292" s="182" t="s">
        <v>786</v>
      </c>
      <c r="E292" s="418"/>
      <c r="F292" s="293">
        <v>62</v>
      </c>
      <c r="G292" s="224">
        <v>10</v>
      </c>
      <c r="H292" s="224">
        <v>30</v>
      </c>
      <c r="I292" s="224">
        <v>31</v>
      </c>
      <c r="J292" s="273"/>
    </row>
    <row r="293" spans="1:10" ht="21" thickBot="1" x14ac:dyDescent="0.3">
      <c r="A293" s="866"/>
      <c r="B293" s="850"/>
      <c r="C293" s="428">
        <v>14</v>
      </c>
      <c r="D293" s="182" t="s">
        <v>787</v>
      </c>
      <c r="E293" s="418"/>
      <c r="F293" s="293">
        <v>0</v>
      </c>
      <c r="G293" s="224">
        <v>6</v>
      </c>
      <c r="H293" s="224">
        <v>0</v>
      </c>
      <c r="I293" s="224">
        <v>6</v>
      </c>
      <c r="J293" s="273"/>
    </row>
    <row r="294" spans="1:10" ht="21" thickBot="1" x14ac:dyDescent="0.3">
      <c r="A294" s="866"/>
      <c r="B294" s="850"/>
      <c r="C294" s="428">
        <v>15</v>
      </c>
      <c r="D294" s="182" t="s">
        <v>788</v>
      </c>
      <c r="E294" s="418"/>
      <c r="F294" s="293">
        <v>15</v>
      </c>
      <c r="G294" s="224">
        <v>10</v>
      </c>
      <c r="H294" s="224">
        <v>42</v>
      </c>
      <c r="I294" s="224">
        <v>21</v>
      </c>
      <c r="J294" s="273"/>
    </row>
    <row r="295" spans="1:10" ht="21" thickBot="1" x14ac:dyDescent="0.3">
      <c r="A295" s="866"/>
      <c r="B295" s="850"/>
      <c r="C295" s="428">
        <v>16</v>
      </c>
      <c r="D295" s="182" t="s">
        <v>789</v>
      </c>
      <c r="E295" s="418"/>
      <c r="F295" s="293">
        <v>0</v>
      </c>
      <c r="G295" s="224">
        <v>0</v>
      </c>
      <c r="H295" s="224">
        <v>0</v>
      </c>
      <c r="I295" s="224">
        <v>0</v>
      </c>
      <c r="J295" s="273"/>
    </row>
    <row r="296" spans="1:10" ht="21" thickBot="1" x14ac:dyDescent="0.3">
      <c r="A296" s="866"/>
      <c r="B296" s="850"/>
      <c r="C296" s="428">
        <v>17</v>
      </c>
      <c r="D296" s="182" t="s">
        <v>790</v>
      </c>
      <c r="E296" s="418"/>
      <c r="F296" s="293">
        <v>0</v>
      </c>
      <c r="G296" s="224">
        <v>0</v>
      </c>
      <c r="H296" s="224">
        <v>0</v>
      </c>
      <c r="I296" s="224">
        <v>0</v>
      </c>
      <c r="J296" s="273"/>
    </row>
    <row r="297" spans="1:10" ht="21" thickBot="1" x14ac:dyDescent="0.3">
      <c r="A297" s="866"/>
      <c r="B297" s="850"/>
      <c r="C297" s="428">
        <v>18</v>
      </c>
      <c r="D297" s="182" t="s">
        <v>791</v>
      </c>
      <c r="E297" s="418"/>
      <c r="F297" s="293">
        <v>0</v>
      </c>
      <c r="G297" s="224">
        <v>0</v>
      </c>
      <c r="H297" s="224">
        <v>0</v>
      </c>
      <c r="I297" s="224">
        <v>0</v>
      </c>
      <c r="J297" s="273"/>
    </row>
    <row r="298" spans="1:10" ht="21" thickBot="1" x14ac:dyDescent="0.3">
      <c r="A298" s="866"/>
      <c r="B298" s="850"/>
      <c r="C298" s="428">
        <v>19</v>
      </c>
      <c r="D298" s="182" t="s">
        <v>792</v>
      </c>
      <c r="E298" s="418"/>
      <c r="F298" s="293">
        <v>16</v>
      </c>
      <c r="G298" s="224">
        <v>42</v>
      </c>
      <c r="H298" s="224">
        <v>16</v>
      </c>
      <c r="I298" s="224">
        <v>23</v>
      </c>
      <c r="J298" s="273"/>
    </row>
    <row r="299" spans="1:10" ht="21" thickBot="1" x14ac:dyDescent="0.3">
      <c r="A299" s="866"/>
      <c r="B299" s="850"/>
      <c r="C299" s="428">
        <v>20</v>
      </c>
      <c r="D299" s="182" t="s">
        <v>793</v>
      </c>
      <c r="E299" s="418"/>
      <c r="F299" s="293">
        <v>60</v>
      </c>
      <c r="G299" s="224">
        <v>77</v>
      </c>
      <c r="H299" s="224">
        <v>46</v>
      </c>
      <c r="I299" s="224">
        <v>20</v>
      </c>
      <c r="J299" s="273"/>
    </row>
    <row r="300" spans="1:10" ht="21" thickBot="1" x14ac:dyDescent="0.3">
      <c r="A300" s="866"/>
      <c r="B300" s="850"/>
      <c r="C300" s="428">
        <v>21</v>
      </c>
      <c r="D300" s="182" t="s">
        <v>794</v>
      </c>
      <c r="E300" s="418"/>
      <c r="F300" s="293">
        <v>26</v>
      </c>
      <c r="G300" s="224">
        <v>2</v>
      </c>
      <c r="H300" s="224">
        <v>27</v>
      </c>
      <c r="I300" s="224">
        <v>15</v>
      </c>
      <c r="J300" s="273"/>
    </row>
    <row r="301" spans="1:10" ht="21" thickBot="1" x14ac:dyDescent="0.3">
      <c r="A301" s="866"/>
      <c r="B301" s="850"/>
      <c r="C301" s="428">
        <v>22</v>
      </c>
      <c r="D301" s="182" t="s">
        <v>795</v>
      </c>
      <c r="E301" s="418"/>
      <c r="F301" s="293">
        <v>20</v>
      </c>
      <c r="G301" s="224">
        <v>13</v>
      </c>
      <c r="H301" s="224">
        <v>30</v>
      </c>
      <c r="I301" s="224">
        <v>13</v>
      </c>
      <c r="J301" s="273"/>
    </row>
    <row r="302" spans="1:10" ht="19.5" customHeight="1" thickBot="1" x14ac:dyDescent="0.3">
      <c r="A302" s="866"/>
      <c r="B302" s="850"/>
      <c r="C302" s="428">
        <v>23</v>
      </c>
      <c r="D302" s="182" t="s">
        <v>796</v>
      </c>
      <c r="E302" s="418"/>
      <c r="F302" s="293">
        <v>15</v>
      </c>
      <c r="G302" s="224">
        <v>28</v>
      </c>
      <c r="H302" s="224">
        <v>28</v>
      </c>
      <c r="I302" s="224">
        <v>13</v>
      </c>
      <c r="J302" s="273"/>
    </row>
    <row r="303" spans="1:10" ht="19.5" customHeight="1" thickBot="1" x14ac:dyDescent="0.3">
      <c r="A303" s="866"/>
      <c r="B303" s="850"/>
      <c r="C303" s="428">
        <v>24</v>
      </c>
      <c r="D303" s="182" t="s">
        <v>797</v>
      </c>
      <c r="E303" s="418"/>
      <c r="F303" s="293">
        <v>37</v>
      </c>
      <c r="G303" s="224">
        <v>20</v>
      </c>
      <c r="H303" s="224">
        <v>25</v>
      </c>
      <c r="I303" s="224">
        <v>8</v>
      </c>
      <c r="J303" s="273"/>
    </row>
    <row r="304" spans="1:10" ht="19.5" customHeight="1" thickBot="1" x14ac:dyDescent="0.3">
      <c r="A304" s="866"/>
      <c r="B304" s="850"/>
      <c r="C304" s="428"/>
      <c r="D304" s="182"/>
      <c r="E304" s="418"/>
      <c r="F304" s="293"/>
      <c r="G304" s="387"/>
      <c r="H304" s="387"/>
      <c r="I304" s="387"/>
      <c r="J304" s="273"/>
    </row>
    <row r="305" spans="1:10" ht="19.5" customHeight="1" thickBot="1" x14ac:dyDescent="0.3">
      <c r="A305" s="866"/>
      <c r="B305" s="850"/>
      <c r="C305" s="428"/>
      <c r="D305" s="182"/>
      <c r="E305" s="418"/>
      <c r="F305" s="293"/>
      <c r="G305" s="387"/>
      <c r="H305" s="387"/>
      <c r="I305" s="387"/>
      <c r="J305" s="273"/>
    </row>
    <row r="306" spans="1:10" ht="21" thickBot="1" x14ac:dyDescent="0.3">
      <c r="A306" s="866"/>
      <c r="B306" s="850"/>
      <c r="C306" s="428"/>
      <c r="D306" s="3" t="s">
        <v>1505</v>
      </c>
      <c r="E306" s="420"/>
      <c r="F306" s="278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73"/>
    </row>
    <row r="307" spans="1:10" ht="21" thickBot="1" x14ac:dyDescent="0.25">
      <c r="A307" s="866"/>
      <c r="B307" s="850"/>
      <c r="C307" s="428"/>
      <c r="D307" s="3" t="s">
        <v>1507</v>
      </c>
      <c r="E307" s="420"/>
      <c r="F307" s="279">
        <f>(F306*1.73*380*0.9)/1000</f>
        <v>148.50666000000001</v>
      </c>
      <c r="G307" s="141">
        <f>(G306*1.73*380*0.9)/1000</f>
        <v>123.06527999999999</v>
      </c>
      <c r="H307" s="141">
        <f>(H306*1.73*380*0.9)/1000</f>
        <v>144.36504000000002</v>
      </c>
      <c r="I307" s="142"/>
      <c r="J307" s="177"/>
    </row>
    <row r="308" spans="1:10" ht="18.75" thickBot="1" x14ac:dyDescent="0.3">
      <c r="A308" s="866"/>
      <c r="B308" s="850"/>
      <c r="C308" s="428"/>
      <c r="D308" s="3" t="s">
        <v>1509</v>
      </c>
      <c r="E308" s="421"/>
      <c r="F308" s="742">
        <f>(F307+G307+H307)</f>
        <v>415.93698000000001</v>
      </c>
      <c r="G308" s="743"/>
      <c r="H308" s="743"/>
      <c r="I308" s="744"/>
      <c r="J308" s="273"/>
    </row>
    <row r="309" spans="1:10" ht="21" thickBot="1" x14ac:dyDescent="0.3">
      <c r="A309" s="867"/>
      <c r="B309" s="851"/>
      <c r="C309" s="432"/>
      <c r="D309" s="13" t="s">
        <v>88</v>
      </c>
      <c r="E309" s="434"/>
      <c r="F309" s="281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73"/>
    </row>
    <row r="310" spans="1:10" ht="51" customHeight="1" thickBot="1" x14ac:dyDescent="0.3">
      <c r="A310" s="800"/>
      <c r="B310" s="800"/>
      <c r="C310" s="800"/>
      <c r="D310" s="800"/>
      <c r="E310" s="800"/>
      <c r="F310" s="800"/>
      <c r="G310" s="800"/>
      <c r="H310" s="800"/>
      <c r="I310" s="800"/>
      <c r="J310" s="273"/>
    </row>
    <row r="311" spans="1:10" ht="36.75" thickBot="1" x14ac:dyDescent="0.3">
      <c r="A311" s="297" t="s">
        <v>1242</v>
      </c>
      <c r="B311" s="68"/>
      <c r="C311" s="414" t="s">
        <v>1630</v>
      </c>
      <c r="D311" s="191" t="s">
        <v>1543</v>
      </c>
      <c r="E311" s="417" t="s">
        <v>1629</v>
      </c>
      <c r="F311" s="131" t="str">
        <f>'Данные по ТП'!C165</f>
        <v>ТМ-400/10</v>
      </c>
      <c r="G311" s="132" t="s">
        <v>1544</v>
      </c>
      <c r="H311" s="131" t="s">
        <v>5</v>
      </c>
      <c r="I311" s="133">
        <f>'Данные по ТП'!F165</f>
        <v>33144</v>
      </c>
      <c r="J311" s="273"/>
    </row>
    <row r="312" spans="1:10" ht="21" customHeight="1" thickBot="1" x14ac:dyDescent="0.3">
      <c r="A312" s="862" t="s">
        <v>1195</v>
      </c>
      <c r="B312" s="847" t="s">
        <v>834</v>
      </c>
      <c r="C312" s="428">
        <v>1</v>
      </c>
      <c r="D312" s="217" t="s">
        <v>708</v>
      </c>
      <c r="E312" s="458"/>
      <c r="F312" s="293"/>
      <c r="G312" s="224"/>
      <c r="H312" s="224"/>
      <c r="I312" s="224"/>
      <c r="J312" s="273"/>
    </row>
    <row r="313" spans="1:10" ht="21" thickBot="1" x14ac:dyDescent="0.3">
      <c r="A313" s="863"/>
      <c r="B313" s="850"/>
      <c r="C313" s="428">
        <v>2</v>
      </c>
      <c r="D313" s="182" t="s">
        <v>798</v>
      </c>
      <c r="E313" s="418"/>
      <c r="F313" s="293">
        <v>75</v>
      </c>
      <c r="G313" s="224">
        <v>35</v>
      </c>
      <c r="H313" s="224">
        <v>55</v>
      </c>
      <c r="I313" s="224">
        <v>18</v>
      </c>
      <c r="J313" s="273"/>
    </row>
    <row r="314" spans="1:10" ht="21" thickBot="1" x14ac:dyDescent="0.3">
      <c r="A314" s="863"/>
      <c r="B314" s="850"/>
      <c r="C314" s="428">
        <v>3</v>
      </c>
      <c r="D314" s="182" t="s">
        <v>121</v>
      </c>
      <c r="E314" s="418"/>
      <c r="F314" s="293"/>
      <c r="G314" s="224"/>
      <c r="H314" s="224"/>
      <c r="I314" s="224"/>
      <c r="J314" s="273"/>
    </row>
    <row r="315" spans="1:10" ht="21" thickBot="1" x14ac:dyDescent="0.3">
      <c r="A315" s="863"/>
      <c r="B315" s="850"/>
      <c r="C315" s="428">
        <v>4</v>
      </c>
      <c r="D315" s="182" t="s">
        <v>799</v>
      </c>
      <c r="E315" s="418"/>
      <c r="F315" s="293">
        <v>65</v>
      </c>
      <c r="G315" s="224">
        <v>30</v>
      </c>
      <c r="H315" s="224">
        <v>66</v>
      </c>
      <c r="I315" s="224">
        <v>26</v>
      </c>
      <c r="J315" s="273"/>
    </row>
    <row r="316" spans="1:10" ht="21" thickBot="1" x14ac:dyDescent="0.3">
      <c r="A316" s="863"/>
      <c r="B316" s="850"/>
      <c r="C316" s="428">
        <v>5</v>
      </c>
      <c r="D316" s="182" t="s">
        <v>1131</v>
      </c>
      <c r="E316" s="418"/>
      <c r="F316" s="293">
        <v>85</v>
      </c>
      <c r="G316" s="224">
        <v>85</v>
      </c>
      <c r="H316" s="224">
        <v>95</v>
      </c>
      <c r="I316" s="224">
        <v>23</v>
      </c>
      <c r="J316" s="273"/>
    </row>
    <row r="317" spans="1:10" ht="21" thickBot="1" x14ac:dyDescent="0.3">
      <c r="A317" s="863"/>
      <c r="B317" s="850"/>
      <c r="C317" s="428">
        <v>6</v>
      </c>
      <c r="D317" s="182" t="s">
        <v>800</v>
      </c>
      <c r="E317" s="418"/>
      <c r="F317" s="293">
        <v>55</v>
      </c>
      <c r="G317" s="224">
        <v>63</v>
      </c>
      <c r="H317" s="224">
        <v>40</v>
      </c>
      <c r="I317" s="224">
        <v>20</v>
      </c>
      <c r="J317" s="273"/>
    </row>
    <row r="318" spans="1:10" ht="21" thickBot="1" x14ac:dyDescent="0.3">
      <c r="A318" s="863"/>
      <c r="B318" s="850"/>
      <c r="C318" s="428">
        <v>7</v>
      </c>
      <c r="D318" s="182" t="s">
        <v>801</v>
      </c>
      <c r="E318" s="418"/>
      <c r="F318" s="293">
        <v>29</v>
      </c>
      <c r="G318" s="224">
        <v>33</v>
      </c>
      <c r="H318" s="224">
        <v>40</v>
      </c>
      <c r="I318" s="224">
        <v>21</v>
      </c>
      <c r="J318" s="273"/>
    </row>
    <row r="319" spans="1:10" ht="21" thickBot="1" x14ac:dyDescent="0.3">
      <c r="A319" s="863"/>
      <c r="B319" s="850"/>
      <c r="C319" s="428">
        <v>8</v>
      </c>
      <c r="D319" s="182" t="s">
        <v>802</v>
      </c>
      <c r="E319" s="418"/>
      <c r="F319" s="293">
        <v>1</v>
      </c>
      <c r="G319" s="224">
        <v>1</v>
      </c>
      <c r="H319" s="224">
        <v>1</v>
      </c>
      <c r="I319" s="224">
        <v>0</v>
      </c>
      <c r="J319" s="273"/>
    </row>
    <row r="320" spans="1:10" ht="21" thickBot="1" x14ac:dyDescent="0.3">
      <c r="A320" s="863"/>
      <c r="B320" s="850"/>
      <c r="C320" s="428">
        <v>9</v>
      </c>
      <c r="D320" s="182" t="s">
        <v>803</v>
      </c>
      <c r="E320" s="418"/>
      <c r="F320" s="293">
        <v>0</v>
      </c>
      <c r="G320" s="224">
        <v>0</v>
      </c>
      <c r="H320" s="224">
        <v>0</v>
      </c>
      <c r="I320" s="224">
        <v>0</v>
      </c>
      <c r="J320" s="273"/>
    </row>
    <row r="321" spans="1:10" ht="21" thickBot="1" x14ac:dyDescent="0.3">
      <c r="A321" s="863"/>
      <c r="B321" s="850"/>
      <c r="C321" s="428">
        <v>10</v>
      </c>
      <c r="D321" s="182" t="s">
        <v>804</v>
      </c>
      <c r="E321" s="418"/>
      <c r="F321" s="293">
        <v>0</v>
      </c>
      <c r="G321" s="224">
        <v>0</v>
      </c>
      <c r="H321" s="224">
        <v>0</v>
      </c>
      <c r="I321" s="224">
        <v>0</v>
      </c>
      <c r="J321" s="273"/>
    </row>
    <row r="322" spans="1:10" ht="19.5" customHeight="1" thickBot="1" x14ac:dyDescent="0.3">
      <c r="A322" s="863"/>
      <c r="B322" s="850"/>
      <c r="C322" s="428">
        <v>11</v>
      </c>
      <c r="D322" s="182" t="s">
        <v>127</v>
      </c>
      <c r="E322" s="418"/>
      <c r="F322" s="293"/>
      <c r="G322" s="224"/>
      <c r="H322" s="224"/>
      <c r="I322" s="224"/>
      <c r="J322" s="273"/>
    </row>
    <row r="323" spans="1:10" ht="21" thickBot="1" x14ac:dyDescent="0.3">
      <c r="A323" s="863"/>
      <c r="B323" s="850"/>
      <c r="C323" s="428">
        <v>12</v>
      </c>
      <c r="D323" s="182" t="s">
        <v>805</v>
      </c>
      <c r="E323" s="418"/>
      <c r="F323" s="293">
        <v>0</v>
      </c>
      <c r="G323" s="224">
        <v>0</v>
      </c>
      <c r="H323" s="224">
        <v>0</v>
      </c>
      <c r="I323" s="224">
        <v>0</v>
      </c>
      <c r="J323" s="273"/>
    </row>
    <row r="324" spans="1:10" ht="21" thickBot="1" x14ac:dyDescent="0.3">
      <c r="A324" s="863"/>
      <c r="B324" s="850"/>
      <c r="C324" s="428"/>
      <c r="D324" s="182"/>
      <c r="E324" s="418"/>
      <c r="F324" s="293"/>
      <c r="G324" s="387"/>
      <c r="H324" s="387"/>
      <c r="I324" s="387"/>
      <c r="J324" s="273"/>
    </row>
    <row r="325" spans="1:10" ht="21" thickBot="1" x14ac:dyDescent="0.3">
      <c r="A325" s="863"/>
      <c r="B325" s="850"/>
      <c r="C325" s="428"/>
      <c r="D325" s="182"/>
      <c r="E325" s="418"/>
      <c r="F325" s="293"/>
      <c r="G325" s="387"/>
      <c r="H325" s="387"/>
      <c r="I325" s="387"/>
      <c r="J325" s="273"/>
    </row>
    <row r="326" spans="1:10" ht="21" thickBot="1" x14ac:dyDescent="0.3">
      <c r="A326" s="863"/>
      <c r="B326" s="850"/>
      <c r="C326" s="428"/>
      <c r="D326" s="3" t="s">
        <v>1506</v>
      </c>
      <c r="E326" s="420"/>
      <c r="F326" s="278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73"/>
    </row>
    <row r="327" spans="1:10" ht="21" thickBot="1" x14ac:dyDescent="0.25">
      <c r="A327" s="863"/>
      <c r="B327" s="850"/>
      <c r="C327" s="428"/>
      <c r="D327" s="3" t="s">
        <v>1507</v>
      </c>
      <c r="E327" s="420"/>
      <c r="F327" s="279">
        <f>(F326*1.73*380*0.9)/1000</f>
        <v>183.41459999999998</v>
      </c>
      <c r="G327" s="141">
        <f>(G326*1.73*380*0.9)/1000</f>
        <v>146.14001999999999</v>
      </c>
      <c r="H327" s="141">
        <f>(H326*1.73*380*0.9)/1000</f>
        <v>175.72301999999999</v>
      </c>
      <c r="I327" s="142"/>
      <c r="J327" s="177"/>
    </row>
    <row r="328" spans="1:10" ht="18.75" customHeight="1" thickBot="1" x14ac:dyDescent="0.3">
      <c r="A328" s="863"/>
      <c r="B328" s="850"/>
      <c r="C328" s="428"/>
      <c r="D328" s="3" t="s">
        <v>1508</v>
      </c>
      <c r="E328" s="421"/>
      <c r="F328" s="742">
        <f>(F327+G327+H327)</f>
        <v>505.27764000000002</v>
      </c>
      <c r="G328" s="743"/>
      <c r="H328" s="743"/>
      <c r="I328" s="744"/>
      <c r="J328" s="273"/>
    </row>
    <row r="329" spans="1:10" ht="19.5" thickBot="1" x14ac:dyDescent="0.3">
      <c r="A329" s="863"/>
      <c r="B329" s="850"/>
      <c r="C329" s="482"/>
      <c r="D329" s="766"/>
      <c r="E329" s="766"/>
      <c r="F329" s="766"/>
      <c r="G329" s="766"/>
      <c r="H329" s="766"/>
      <c r="I329" s="779"/>
      <c r="J329" s="273"/>
    </row>
    <row r="330" spans="1:10" ht="36.75" thickBot="1" x14ac:dyDescent="0.3">
      <c r="A330" s="863"/>
      <c r="B330" s="850"/>
      <c r="C330" s="414" t="s">
        <v>1630</v>
      </c>
      <c r="D330" s="269" t="s">
        <v>1519</v>
      </c>
      <c r="E330" s="417" t="s">
        <v>1629</v>
      </c>
      <c r="F330" s="131" t="str">
        <f>'Данные по ТП'!C166</f>
        <v>ТМ-630/10</v>
      </c>
      <c r="G330" s="132" t="s">
        <v>1544</v>
      </c>
      <c r="H330" s="131" t="s">
        <v>5</v>
      </c>
      <c r="I330" s="133">
        <f>'Данные по ТП'!F166</f>
        <v>45798</v>
      </c>
      <c r="J330" s="273"/>
    </row>
    <row r="331" spans="1:10" ht="21" thickBot="1" x14ac:dyDescent="0.3">
      <c r="A331" s="863"/>
      <c r="B331" s="850"/>
      <c r="C331" s="428">
        <v>15</v>
      </c>
      <c r="D331" s="182" t="s">
        <v>806</v>
      </c>
      <c r="E331" s="418"/>
      <c r="F331" s="293">
        <v>0</v>
      </c>
      <c r="G331" s="224">
        <v>0</v>
      </c>
      <c r="H331" s="224">
        <v>0</v>
      </c>
      <c r="I331" s="224">
        <v>0</v>
      </c>
      <c r="J331" s="273"/>
    </row>
    <row r="332" spans="1:10" ht="21" thickBot="1" x14ac:dyDescent="0.3">
      <c r="A332" s="863"/>
      <c r="B332" s="850"/>
      <c r="C332" s="428">
        <v>16</v>
      </c>
      <c r="D332" s="182" t="s">
        <v>807</v>
      </c>
      <c r="E332" s="418"/>
      <c r="F332" s="293">
        <v>0</v>
      </c>
      <c r="G332" s="224">
        <v>0</v>
      </c>
      <c r="H332" s="224">
        <v>0</v>
      </c>
      <c r="I332" s="224">
        <v>0</v>
      </c>
      <c r="J332" s="273"/>
    </row>
    <row r="333" spans="1:10" ht="21" thickBot="1" x14ac:dyDescent="0.3">
      <c r="A333" s="863"/>
      <c r="B333" s="850"/>
      <c r="C333" s="428">
        <v>18</v>
      </c>
      <c r="D333" s="182" t="s">
        <v>808</v>
      </c>
      <c r="E333" s="418"/>
      <c r="F333" s="293">
        <v>0</v>
      </c>
      <c r="G333" s="224">
        <v>0</v>
      </c>
      <c r="H333" s="224">
        <v>0</v>
      </c>
      <c r="I333" s="224">
        <v>0</v>
      </c>
      <c r="J333" s="273"/>
    </row>
    <row r="334" spans="1:10" ht="21" thickBot="1" x14ac:dyDescent="0.3">
      <c r="A334" s="863"/>
      <c r="B334" s="850"/>
      <c r="C334" s="428">
        <v>19</v>
      </c>
      <c r="D334" s="182" t="s">
        <v>809</v>
      </c>
      <c r="E334" s="418"/>
      <c r="F334" s="293">
        <v>75</v>
      </c>
      <c r="G334" s="224">
        <v>72</v>
      </c>
      <c r="H334" s="224">
        <v>76</v>
      </c>
      <c r="I334" s="224">
        <v>27</v>
      </c>
      <c r="J334" s="273"/>
    </row>
    <row r="335" spans="1:10" ht="21" thickBot="1" x14ac:dyDescent="0.3">
      <c r="A335" s="863"/>
      <c r="B335" s="850"/>
      <c r="C335" s="428"/>
      <c r="D335" s="182"/>
      <c r="E335" s="418"/>
      <c r="F335" s="293"/>
      <c r="G335" s="387"/>
      <c r="H335" s="387"/>
      <c r="I335" s="387"/>
      <c r="J335" s="273"/>
    </row>
    <row r="336" spans="1:10" ht="21" thickBot="1" x14ac:dyDescent="0.3">
      <c r="A336" s="863"/>
      <c r="B336" s="850"/>
      <c r="C336" s="428"/>
      <c r="D336" s="182"/>
      <c r="E336" s="418"/>
      <c r="F336" s="293"/>
      <c r="G336" s="387"/>
      <c r="H336" s="387"/>
      <c r="I336" s="387"/>
      <c r="J336" s="273"/>
    </row>
    <row r="337" spans="1:10" ht="21" thickBot="1" x14ac:dyDescent="0.3">
      <c r="A337" s="863"/>
      <c r="B337" s="850"/>
      <c r="C337" s="428"/>
      <c r="D337" s="3" t="s">
        <v>1505</v>
      </c>
      <c r="E337" s="420"/>
      <c r="F337" s="278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73"/>
    </row>
    <row r="338" spans="1:10" ht="21" thickBot="1" x14ac:dyDescent="0.25">
      <c r="A338" s="863"/>
      <c r="B338" s="850"/>
      <c r="C338" s="428"/>
      <c r="D338" s="3" t="s">
        <v>1507</v>
      </c>
      <c r="E338" s="420"/>
      <c r="F338" s="279">
        <f>(F337*1.73*380*0.9)/1000</f>
        <v>44.374499999999998</v>
      </c>
      <c r="G338" s="141">
        <f>(G337*1.73*380*0.9)/1000</f>
        <v>42.599520000000005</v>
      </c>
      <c r="H338" s="141">
        <f>(H337*1.73*380*0.9)/1000</f>
        <v>44.966159999999995</v>
      </c>
      <c r="I338" s="142"/>
      <c r="J338" s="177"/>
    </row>
    <row r="339" spans="1:10" ht="18.75" thickBot="1" x14ac:dyDescent="0.3">
      <c r="A339" s="863"/>
      <c r="B339" s="850"/>
      <c r="C339" s="428"/>
      <c r="D339" s="3" t="s">
        <v>1509</v>
      </c>
      <c r="E339" s="421"/>
      <c r="F339" s="742">
        <f>(F338+G338+H338)</f>
        <v>131.94018</v>
      </c>
      <c r="G339" s="743"/>
      <c r="H339" s="743"/>
      <c r="I339" s="744"/>
      <c r="J339" s="273"/>
    </row>
    <row r="340" spans="1:10" ht="21" thickBot="1" x14ac:dyDescent="0.3">
      <c r="A340" s="864"/>
      <c r="B340" s="851"/>
      <c r="C340" s="432"/>
      <c r="D340" s="13" t="s">
        <v>88</v>
      </c>
      <c r="E340" s="434"/>
      <c r="F340" s="281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73"/>
    </row>
    <row r="341" spans="1:10" ht="39" customHeight="1" thickBot="1" x14ac:dyDescent="0.3">
      <c r="A341" s="868"/>
      <c r="B341" s="868"/>
      <c r="C341" s="868"/>
      <c r="D341" s="868"/>
      <c r="E341" s="868"/>
      <c r="F341" s="868"/>
      <c r="G341" s="868"/>
      <c r="H341" s="868"/>
      <c r="I341" s="868"/>
      <c r="J341" s="273"/>
    </row>
    <row r="342" spans="1:10" ht="36.75" thickBot="1" x14ac:dyDescent="0.3">
      <c r="A342" s="298" t="s">
        <v>1242</v>
      </c>
      <c r="B342" s="265"/>
      <c r="C342" s="414" t="s">
        <v>1630</v>
      </c>
      <c r="D342" s="191" t="s">
        <v>1543</v>
      </c>
      <c r="E342" s="417" t="s">
        <v>1629</v>
      </c>
      <c r="F342" s="131" t="str">
        <f>'Данные по ТП'!C167</f>
        <v>ТМ-630/10</v>
      </c>
      <c r="G342" s="132" t="s">
        <v>1544</v>
      </c>
      <c r="H342" s="131" t="s">
        <v>5</v>
      </c>
      <c r="I342" s="133">
        <f>'Данные по ТП'!F167</f>
        <v>63631</v>
      </c>
      <c r="J342" s="273"/>
    </row>
    <row r="343" spans="1:10" ht="21" thickBot="1" x14ac:dyDescent="0.3">
      <c r="A343" s="859" t="s">
        <v>1195</v>
      </c>
      <c r="B343" s="847" t="s">
        <v>835</v>
      </c>
      <c r="C343" s="428">
        <v>1</v>
      </c>
      <c r="D343" s="182" t="s">
        <v>810</v>
      </c>
      <c r="E343" s="418"/>
      <c r="F343" s="296">
        <v>0</v>
      </c>
      <c r="G343" s="299">
        <v>0</v>
      </c>
      <c r="H343" s="299">
        <v>0</v>
      </c>
      <c r="I343" s="299">
        <v>0</v>
      </c>
      <c r="J343" s="273"/>
    </row>
    <row r="344" spans="1:10" ht="21" thickBot="1" x14ac:dyDescent="0.3">
      <c r="A344" s="860"/>
      <c r="B344" s="850"/>
      <c r="C344" s="428">
        <v>2</v>
      </c>
      <c r="D344" s="182" t="s">
        <v>811</v>
      </c>
      <c r="E344" s="418"/>
      <c r="F344" s="293">
        <v>0</v>
      </c>
      <c r="G344" s="224">
        <v>0</v>
      </c>
      <c r="H344" s="224">
        <v>0</v>
      </c>
      <c r="I344" s="224">
        <v>0</v>
      </c>
      <c r="J344" s="273"/>
    </row>
    <row r="345" spans="1:10" ht="21" thickBot="1" x14ac:dyDescent="0.3">
      <c r="A345" s="860"/>
      <c r="B345" s="850"/>
      <c r="C345" s="428">
        <v>4</v>
      </c>
      <c r="D345" s="182" t="s">
        <v>812</v>
      </c>
      <c r="E345" s="418"/>
      <c r="F345" s="293">
        <v>0</v>
      </c>
      <c r="G345" s="224">
        <v>0</v>
      </c>
      <c r="H345" s="224">
        <v>0</v>
      </c>
      <c r="I345" s="224">
        <v>0</v>
      </c>
      <c r="J345" s="273"/>
    </row>
    <row r="346" spans="1:10" ht="21" thickBot="1" x14ac:dyDescent="0.3">
      <c r="A346" s="860"/>
      <c r="B346" s="850"/>
      <c r="C346" s="428">
        <v>5</v>
      </c>
      <c r="D346" s="182" t="s">
        <v>813</v>
      </c>
      <c r="E346" s="418"/>
      <c r="F346" s="293">
        <v>55</v>
      </c>
      <c r="G346" s="224">
        <v>80</v>
      </c>
      <c r="H346" s="224">
        <v>76</v>
      </c>
      <c r="I346" s="224">
        <v>25</v>
      </c>
      <c r="J346" s="273"/>
    </row>
    <row r="347" spans="1:10" ht="21" thickBot="1" x14ac:dyDescent="0.3">
      <c r="A347" s="860"/>
      <c r="B347" s="850"/>
      <c r="C347" s="428">
        <v>6</v>
      </c>
      <c r="D347" s="182" t="s">
        <v>814</v>
      </c>
      <c r="E347" s="418"/>
      <c r="F347" s="293">
        <v>0</v>
      </c>
      <c r="G347" s="224">
        <v>0</v>
      </c>
      <c r="H347" s="224">
        <v>0</v>
      </c>
      <c r="I347" s="224">
        <v>0</v>
      </c>
      <c r="J347" s="273"/>
    </row>
    <row r="348" spans="1:10" ht="21" thickBot="1" x14ac:dyDescent="0.3">
      <c r="A348" s="860"/>
      <c r="B348" s="850"/>
      <c r="C348" s="428">
        <v>7</v>
      </c>
      <c r="D348" s="182" t="s">
        <v>815</v>
      </c>
      <c r="E348" s="418"/>
      <c r="F348" s="293">
        <v>0</v>
      </c>
      <c r="G348" s="224">
        <v>0</v>
      </c>
      <c r="H348" s="224">
        <v>0</v>
      </c>
      <c r="I348" s="224">
        <v>0</v>
      </c>
      <c r="J348" s="273"/>
    </row>
    <row r="349" spans="1:10" ht="21" thickBot="1" x14ac:dyDescent="0.3">
      <c r="A349" s="860"/>
      <c r="B349" s="850"/>
      <c r="C349" s="428">
        <v>8</v>
      </c>
      <c r="D349" s="182" t="s">
        <v>816</v>
      </c>
      <c r="E349" s="418"/>
      <c r="F349" s="293">
        <v>25</v>
      </c>
      <c r="G349" s="224">
        <v>60</v>
      </c>
      <c r="H349" s="224">
        <v>28</v>
      </c>
      <c r="I349" s="224">
        <v>35</v>
      </c>
      <c r="J349" s="273"/>
    </row>
    <row r="350" spans="1:10" ht="21" thickBot="1" x14ac:dyDescent="0.3">
      <c r="A350" s="860"/>
      <c r="B350" s="850"/>
      <c r="C350" s="428"/>
      <c r="D350" s="182"/>
      <c r="E350" s="418"/>
      <c r="F350" s="293"/>
      <c r="G350" s="387"/>
      <c r="H350" s="387"/>
      <c r="I350" s="387"/>
      <c r="J350" s="273"/>
    </row>
    <row r="351" spans="1:10" ht="21" thickBot="1" x14ac:dyDescent="0.3">
      <c r="A351" s="860"/>
      <c r="B351" s="850"/>
      <c r="C351" s="428"/>
      <c r="D351" s="182"/>
      <c r="E351" s="418"/>
      <c r="F351" s="293"/>
      <c r="G351" s="387"/>
      <c r="H351" s="387"/>
      <c r="I351" s="387"/>
      <c r="J351" s="273"/>
    </row>
    <row r="352" spans="1:10" ht="21" thickBot="1" x14ac:dyDescent="0.3">
      <c r="A352" s="860"/>
      <c r="B352" s="850"/>
      <c r="C352" s="428"/>
      <c r="D352" s="3" t="s">
        <v>1506</v>
      </c>
      <c r="E352" s="420"/>
      <c r="F352" s="278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73"/>
    </row>
    <row r="353" spans="1:10" ht="21" thickBot="1" x14ac:dyDescent="0.25">
      <c r="A353" s="860"/>
      <c r="B353" s="850"/>
      <c r="C353" s="428"/>
      <c r="D353" s="3" t="s">
        <v>1507</v>
      </c>
      <c r="E353" s="420"/>
      <c r="F353" s="279">
        <f>(F352*1.73*380*0.9)/1000</f>
        <v>47.332800000000006</v>
      </c>
      <c r="G353" s="141">
        <f>(G352*1.73*380*0.9)/1000</f>
        <v>82.832400000000007</v>
      </c>
      <c r="H353" s="141">
        <f>(H352*1.73*380*0.9)/1000</f>
        <v>61.532639999999994</v>
      </c>
      <c r="I353" s="142"/>
      <c r="J353" s="177"/>
    </row>
    <row r="354" spans="1:10" ht="18.75" customHeight="1" thickBot="1" x14ac:dyDescent="0.3">
      <c r="A354" s="860"/>
      <c r="B354" s="850"/>
      <c r="C354" s="428"/>
      <c r="D354" s="3" t="s">
        <v>1508</v>
      </c>
      <c r="E354" s="421"/>
      <c r="F354" s="742">
        <f>(F353+G353+H353)</f>
        <v>191.69784000000001</v>
      </c>
      <c r="G354" s="743"/>
      <c r="H354" s="743"/>
      <c r="I354" s="744"/>
      <c r="J354" s="273"/>
    </row>
    <row r="355" spans="1:10" ht="19.5" thickBot="1" x14ac:dyDescent="0.3">
      <c r="A355" s="860"/>
      <c r="B355" s="850"/>
      <c r="C355" s="431"/>
      <c r="D355" s="765"/>
      <c r="E355" s="766"/>
      <c r="F355" s="766"/>
      <c r="G355" s="766"/>
      <c r="H355" s="766"/>
      <c r="I355" s="779"/>
      <c r="J355" s="273"/>
    </row>
    <row r="356" spans="1:10" ht="36.75" thickBot="1" x14ac:dyDescent="0.3">
      <c r="A356" s="860"/>
      <c r="B356" s="850"/>
      <c r="C356" s="414" t="s">
        <v>1630</v>
      </c>
      <c r="D356" s="191" t="s">
        <v>1561</v>
      </c>
      <c r="E356" s="417" t="s">
        <v>1629</v>
      </c>
      <c r="F356" s="131" t="str">
        <f>'Данные по ТП'!C168</f>
        <v>ТМ-630/10</v>
      </c>
      <c r="G356" s="132" t="s">
        <v>1544</v>
      </c>
      <c r="H356" s="131" t="s">
        <v>5</v>
      </c>
      <c r="I356" s="133">
        <f>'Данные по ТП'!F168</f>
        <v>63547</v>
      </c>
      <c r="J356" s="273"/>
    </row>
    <row r="357" spans="1:10" ht="21" thickBot="1" x14ac:dyDescent="0.3">
      <c r="A357" s="860"/>
      <c r="B357" s="850"/>
      <c r="C357" s="428">
        <v>9</v>
      </c>
      <c r="D357" s="182" t="s">
        <v>817</v>
      </c>
      <c r="E357" s="418"/>
      <c r="F357" s="293">
        <v>43</v>
      </c>
      <c r="G357" s="224">
        <v>30</v>
      </c>
      <c r="H357" s="224">
        <v>12</v>
      </c>
      <c r="I357" s="224">
        <v>28</v>
      </c>
      <c r="J357" s="273"/>
    </row>
    <row r="358" spans="1:10" ht="19.5" customHeight="1" thickBot="1" x14ac:dyDescent="0.3">
      <c r="A358" s="860"/>
      <c r="B358" s="850"/>
      <c r="C358" s="428">
        <v>10</v>
      </c>
      <c r="D358" s="182" t="s">
        <v>818</v>
      </c>
      <c r="E358" s="418"/>
      <c r="F358" s="293">
        <v>32</v>
      </c>
      <c r="G358" s="224">
        <v>40</v>
      </c>
      <c r="H358" s="224">
        <v>41</v>
      </c>
      <c r="I358" s="224">
        <v>8</v>
      </c>
      <c r="J358" s="273"/>
    </row>
    <row r="359" spans="1:10" ht="21" thickBot="1" x14ac:dyDescent="0.3">
      <c r="A359" s="860"/>
      <c r="B359" s="850"/>
      <c r="C359" s="428">
        <v>12</v>
      </c>
      <c r="D359" s="182" t="s">
        <v>819</v>
      </c>
      <c r="E359" s="418"/>
      <c r="F359" s="293">
        <v>86</v>
      </c>
      <c r="G359" s="224">
        <v>90</v>
      </c>
      <c r="H359" s="224">
        <v>87</v>
      </c>
      <c r="I359" s="224">
        <v>6</v>
      </c>
      <c r="J359" s="273"/>
    </row>
    <row r="360" spans="1:10" ht="21" thickBot="1" x14ac:dyDescent="0.3">
      <c r="A360" s="860"/>
      <c r="B360" s="850"/>
      <c r="C360" s="428">
        <v>13</v>
      </c>
      <c r="D360" s="182" t="s">
        <v>820</v>
      </c>
      <c r="E360" s="418"/>
      <c r="F360" s="293">
        <v>0</v>
      </c>
      <c r="G360" s="224">
        <v>0</v>
      </c>
      <c r="H360" s="224">
        <v>0</v>
      </c>
      <c r="I360" s="224">
        <v>0</v>
      </c>
      <c r="J360" s="273"/>
    </row>
    <row r="361" spans="1:10" ht="21" thickBot="1" x14ac:dyDescent="0.3">
      <c r="A361" s="860"/>
      <c r="B361" s="850"/>
      <c r="C361" s="428">
        <v>14</v>
      </c>
      <c r="D361" s="182" t="s">
        <v>821</v>
      </c>
      <c r="E361" s="418"/>
      <c r="F361" s="293">
        <v>70</v>
      </c>
      <c r="G361" s="224">
        <v>50</v>
      </c>
      <c r="H361" s="224">
        <v>42</v>
      </c>
      <c r="I361" s="224">
        <v>20</v>
      </c>
      <c r="J361" s="273"/>
    </row>
    <row r="362" spans="1:10" ht="21" thickBot="1" x14ac:dyDescent="0.3">
      <c r="A362" s="860"/>
      <c r="B362" s="850"/>
      <c r="C362" s="428">
        <v>15</v>
      </c>
      <c r="D362" s="182" t="s">
        <v>822</v>
      </c>
      <c r="E362" s="418"/>
      <c r="F362" s="293">
        <v>32</v>
      </c>
      <c r="G362" s="224">
        <v>18</v>
      </c>
      <c r="H362" s="224">
        <v>28</v>
      </c>
      <c r="I362" s="224">
        <v>10</v>
      </c>
      <c r="J362" s="273"/>
    </row>
    <row r="363" spans="1:10" ht="21" thickBot="1" x14ac:dyDescent="0.3">
      <c r="A363" s="860"/>
      <c r="B363" s="850"/>
      <c r="C363" s="428">
        <v>16</v>
      </c>
      <c r="D363" s="182" t="s">
        <v>823</v>
      </c>
      <c r="E363" s="418"/>
      <c r="F363" s="293">
        <v>96</v>
      </c>
      <c r="G363" s="224">
        <v>85</v>
      </c>
      <c r="H363" s="224">
        <v>75</v>
      </c>
      <c r="I363" s="224">
        <v>9</v>
      </c>
      <c r="J363" s="273"/>
    </row>
    <row r="364" spans="1:10" ht="21" thickBot="1" x14ac:dyDescent="0.3">
      <c r="A364" s="860"/>
      <c r="B364" s="850"/>
      <c r="C364" s="428"/>
      <c r="D364" s="182"/>
      <c r="E364" s="418"/>
      <c r="F364" s="293"/>
      <c r="G364" s="387"/>
      <c r="H364" s="387"/>
      <c r="I364" s="387"/>
      <c r="J364" s="273"/>
    </row>
    <row r="365" spans="1:10" ht="21" thickBot="1" x14ac:dyDescent="0.3">
      <c r="A365" s="860"/>
      <c r="B365" s="850"/>
      <c r="C365" s="428"/>
      <c r="D365" s="182"/>
      <c r="E365" s="418"/>
      <c r="F365" s="293"/>
      <c r="G365" s="387"/>
      <c r="H365" s="387"/>
      <c r="I365" s="387"/>
      <c r="J365" s="273"/>
    </row>
    <row r="366" spans="1:10" ht="21" thickBot="1" x14ac:dyDescent="0.25">
      <c r="A366" s="860"/>
      <c r="B366" s="850"/>
      <c r="C366" s="428"/>
      <c r="D366" s="3" t="s">
        <v>1505</v>
      </c>
      <c r="E366" s="420"/>
      <c r="F366" s="278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 x14ac:dyDescent="0.25">
      <c r="A367" s="860"/>
      <c r="B367" s="850"/>
      <c r="C367" s="428"/>
      <c r="D367" s="3" t="s">
        <v>1507</v>
      </c>
      <c r="E367" s="420"/>
      <c r="F367" s="279">
        <f>(F366*1.73*380*0.9)/1000</f>
        <v>212.40594000000002</v>
      </c>
      <c r="G367" s="141">
        <f>(G366*1.73*380*0.9)/1000</f>
        <v>185.18958000000001</v>
      </c>
      <c r="H367" s="141">
        <f>(H366*1.73*380*0.9)/1000</f>
        <v>168.62309999999999</v>
      </c>
      <c r="I367" s="142"/>
      <c r="J367" s="177"/>
    </row>
    <row r="368" spans="1:10" ht="18.75" thickBot="1" x14ac:dyDescent="0.25">
      <c r="A368" s="860"/>
      <c r="B368" s="850"/>
      <c r="C368" s="428"/>
      <c r="D368" s="3" t="s">
        <v>1509</v>
      </c>
      <c r="E368" s="421"/>
      <c r="F368" s="742">
        <f>(F367+G367+H367)</f>
        <v>566.21861999999999</v>
      </c>
      <c r="G368" s="743"/>
      <c r="H368" s="743"/>
      <c r="I368" s="744"/>
    </row>
    <row r="369" spans="1:9" ht="21" thickBot="1" x14ac:dyDescent="0.25">
      <c r="A369" s="861"/>
      <c r="B369" s="851"/>
      <c r="C369" s="432"/>
      <c r="D369" s="13" t="s">
        <v>88</v>
      </c>
      <c r="E369" s="434"/>
      <c r="F369" s="281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1:9" s="103" customFormat="1" x14ac:dyDescent="0.3">
      <c r="C370" s="415"/>
      <c r="E370" s="415"/>
      <c r="F370" s="246"/>
    </row>
    <row r="371" spans="1:9" s="103" customFormat="1" x14ac:dyDescent="0.3">
      <c r="C371" s="415"/>
      <c r="E371" s="415"/>
      <c r="F371" s="246"/>
    </row>
    <row r="372" spans="1:9" s="103" customFormat="1" x14ac:dyDescent="0.3">
      <c r="C372" s="415"/>
      <c r="E372" s="415"/>
      <c r="F372" s="246"/>
    </row>
    <row r="373" spans="1:9" s="103" customFormat="1" x14ac:dyDescent="0.3">
      <c r="C373" s="415"/>
      <c r="E373" s="415"/>
      <c r="F373" s="246"/>
    </row>
    <row r="374" spans="1:9" s="103" customFormat="1" x14ac:dyDescent="0.3">
      <c r="C374" s="415"/>
      <c r="E374" s="415"/>
      <c r="F374" s="246"/>
    </row>
    <row r="375" spans="1:9" s="103" customFormat="1" x14ac:dyDescent="0.3">
      <c r="C375" s="415"/>
      <c r="E375" s="415"/>
      <c r="F375" s="246"/>
    </row>
    <row r="376" spans="1:9" s="103" customFormat="1" x14ac:dyDescent="0.3">
      <c r="C376" s="415"/>
      <c r="E376" s="415"/>
      <c r="F376" s="246"/>
    </row>
    <row r="377" spans="1:9" s="103" customFormat="1" x14ac:dyDescent="0.3">
      <c r="C377" s="415"/>
      <c r="E377" s="415"/>
      <c r="F377" s="246"/>
    </row>
    <row r="378" spans="1:9" s="103" customFormat="1" x14ac:dyDescent="0.3">
      <c r="C378" s="415"/>
      <c r="E378" s="415"/>
      <c r="F378" s="246"/>
    </row>
    <row r="379" spans="1:9" s="103" customFormat="1" x14ac:dyDescent="0.3">
      <c r="C379" s="415"/>
      <c r="E379" s="415"/>
      <c r="F379" s="246"/>
    </row>
    <row r="380" spans="1:9" s="103" customFormat="1" x14ac:dyDescent="0.3">
      <c r="C380" s="415"/>
      <c r="E380" s="415"/>
      <c r="F380" s="246"/>
    </row>
    <row r="381" spans="1:9" s="103" customFormat="1" x14ac:dyDescent="0.3">
      <c r="C381" s="415"/>
      <c r="E381" s="415"/>
      <c r="F381" s="246"/>
    </row>
    <row r="382" spans="1:9" s="103" customFormat="1" x14ac:dyDescent="0.3">
      <c r="C382" s="415"/>
      <c r="E382" s="415"/>
      <c r="F382" s="246"/>
    </row>
    <row r="383" spans="1:9" s="103" customFormat="1" x14ac:dyDescent="0.3">
      <c r="C383" s="415"/>
      <c r="E383" s="415"/>
      <c r="F383" s="246"/>
    </row>
    <row r="384" spans="1:9" s="103" customFormat="1" x14ac:dyDescent="0.3">
      <c r="C384" s="415"/>
      <c r="E384" s="415"/>
      <c r="F384" s="246"/>
    </row>
    <row r="385" spans="3:6" s="103" customFormat="1" x14ac:dyDescent="0.3">
      <c r="C385" s="415"/>
      <c r="E385" s="415"/>
      <c r="F385" s="246"/>
    </row>
    <row r="386" spans="3:6" s="103" customFormat="1" x14ac:dyDescent="0.3">
      <c r="C386" s="415"/>
      <c r="E386" s="415"/>
      <c r="F386" s="246"/>
    </row>
    <row r="387" spans="3:6" s="103" customFormat="1" x14ac:dyDescent="0.3">
      <c r="C387" s="415"/>
      <c r="E387" s="415"/>
      <c r="F387" s="246"/>
    </row>
    <row r="388" spans="3:6" s="103" customFormat="1" x14ac:dyDescent="0.3">
      <c r="C388" s="415"/>
      <c r="E388" s="415"/>
      <c r="F388" s="246"/>
    </row>
    <row r="389" spans="3:6" s="103" customFormat="1" x14ac:dyDescent="0.3">
      <c r="C389" s="415"/>
      <c r="E389" s="415"/>
      <c r="F389" s="246"/>
    </row>
    <row r="390" spans="3:6" s="103" customFormat="1" x14ac:dyDescent="0.3">
      <c r="C390" s="415"/>
      <c r="E390" s="415"/>
      <c r="F390" s="246"/>
    </row>
    <row r="391" spans="3:6" s="103" customFormat="1" x14ac:dyDescent="0.3">
      <c r="C391" s="415"/>
      <c r="E391" s="415"/>
      <c r="F391" s="246"/>
    </row>
    <row r="392" spans="3:6" s="103" customFormat="1" x14ac:dyDescent="0.3">
      <c r="C392" s="415"/>
      <c r="E392" s="415"/>
      <c r="F392" s="246"/>
    </row>
    <row r="393" spans="3:6" s="103" customFormat="1" x14ac:dyDescent="0.3">
      <c r="C393" s="415"/>
      <c r="E393" s="415"/>
      <c r="F393" s="246"/>
    </row>
    <row r="394" spans="3:6" s="103" customFormat="1" x14ac:dyDescent="0.3">
      <c r="C394" s="415"/>
      <c r="E394" s="415"/>
      <c r="F394" s="246"/>
    </row>
    <row r="395" spans="3:6" s="103" customFormat="1" x14ac:dyDescent="0.3">
      <c r="C395" s="415"/>
      <c r="E395" s="415"/>
      <c r="F395" s="246"/>
    </row>
    <row r="396" spans="3:6" s="103" customFormat="1" x14ac:dyDescent="0.3">
      <c r="C396" s="415"/>
      <c r="E396" s="415"/>
      <c r="F396" s="246"/>
    </row>
    <row r="397" spans="3:6" s="103" customFormat="1" x14ac:dyDescent="0.3">
      <c r="C397" s="415"/>
      <c r="E397" s="415"/>
      <c r="F397" s="246"/>
    </row>
    <row r="398" spans="3:6" s="103" customFormat="1" x14ac:dyDescent="0.3">
      <c r="C398" s="415"/>
      <c r="E398" s="415"/>
      <c r="F398" s="246"/>
    </row>
    <row r="399" spans="3:6" s="103" customFormat="1" x14ac:dyDescent="0.3">
      <c r="C399" s="415"/>
      <c r="E399" s="415"/>
      <c r="F399" s="246"/>
    </row>
    <row r="400" spans="3:6" s="103" customFormat="1" x14ac:dyDescent="0.3">
      <c r="C400" s="415"/>
      <c r="E400" s="415"/>
      <c r="F400" s="246"/>
    </row>
    <row r="401" spans="3:6" s="103" customFormat="1" x14ac:dyDescent="0.3">
      <c r="C401" s="415"/>
      <c r="E401" s="415"/>
      <c r="F401" s="246"/>
    </row>
    <row r="402" spans="3:6" s="103" customFormat="1" x14ac:dyDescent="0.3">
      <c r="C402" s="415"/>
      <c r="E402" s="415"/>
      <c r="F402" s="246"/>
    </row>
    <row r="403" spans="3:6" s="103" customFormat="1" x14ac:dyDescent="0.3">
      <c r="C403" s="415"/>
      <c r="E403" s="415"/>
      <c r="F403" s="246"/>
    </row>
    <row r="404" spans="3:6" s="103" customFormat="1" x14ac:dyDescent="0.3">
      <c r="C404" s="415"/>
      <c r="E404" s="415"/>
      <c r="F404" s="246"/>
    </row>
    <row r="405" spans="3:6" s="103" customFormat="1" x14ac:dyDescent="0.3">
      <c r="C405" s="415"/>
      <c r="E405" s="415"/>
      <c r="F405" s="246"/>
    </row>
    <row r="406" spans="3:6" s="103" customFormat="1" x14ac:dyDescent="0.3">
      <c r="C406" s="415"/>
      <c r="E406" s="415"/>
      <c r="F406" s="246"/>
    </row>
    <row r="407" spans="3:6" s="103" customFormat="1" x14ac:dyDescent="0.3">
      <c r="C407" s="415"/>
      <c r="E407" s="415"/>
      <c r="F407" s="246"/>
    </row>
    <row r="408" spans="3:6" s="103" customFormat="1" x14ac:dyDescent="0.3">
      <c r="C408" s="415"/>
      <c r="E408" s="415"/>
      <c r="F408" s="246"/>
    </row>
    <row r="409" spans="3:6" s="103" customFormat="1" x14ac:dyDescent="0.3">
      <c r="C409" s="415"/>
      <c r="E409" s="415"/>
      <c r="F409" s="246"/>
    </row>
    <row r="410" spans="3:6" s="103" customFormat="1" x14ac:dyDescent="0.3">
      <c r="C410" s="415"/>
      <c r="E410" s="415"/>
      <c r="F410" s="246"/>
    </row>
    <row r="411" spans="3:6" s="103" customFormat="1" x14ac:dyDescent="0.3">
      <c r="C411" s="415"/>
      <c r="E411" s="415"/>
      <c r="F411" s="246"/>
    </row>
    <row r="412" spans="3:6" s="103" customFormat="1" x14ac:dyDescent="0.3">
      <c r="C412" s="415"/>
      <c r="E412" s="415"/>
      <c r="F412" s="246"/>
    </row>
    <row r="413" spans="3:6" s="103" customFormat="1" x14ac:dyDescent="0.3">
      <c r="C413" s="415"/>
      <c r="E413" s="415"/>
      <c r="F413" s="246"/>
    </row>
    <row r="414" spans="3:6" s="103" customFormat="1" x14ac:dyDescent="0.3">
      <c r="C414" s="415"/>
      <c r="E414" s="415"/>
      <c r="F414" s="246"/>
    </row>
    <row r="415" spans="3:6" s="103" customFormat="1" x14ac:dyDescent="0.3">
      <c r="C415" s="415"/>
      <c r="E415" s="415"/>
      <c r="F415" s="246"/>
    </row>
    <row r="416" spans="3:6" s="103" customFormat="1" x14ac:dyDescent="0.3">
      <c r="C416" s="415"/>
      <c r="E416" s="415"/>
      <c r="F416" s="246"/>
    </row>
    <row r="417" spans="3:6" s="103" customFormat="1" x14ac:dyDescent="0.3">
      <c r="C417" s="415"/>
      <c r="E417" s="415"/>
      <c r="F417" s="246"/>
    </row>
    <row r="418" spans="3:6" s="103" customFormat="1" x14ac:dyDescent="0.3">
      <c r="C418" s="415"/>
      <c r="E418" s="415"/>
      <c r="F418" s="246"/>
    </row>
    <row r="419" spans="3:6" s="103" customFormat="1" x14ac:dyDescent="0.3">
      <c r="C419" s="415"/>
      <c r="E419" s="415"/>
      <c r="F419" s="246"/>
    </row>
    <row r="420" spans="3:6" s="103" customFormat="1" x14ac:dyDescent="0.3">
      <c r="C420" s="415"/>
      <c r="E420" s="415"/>
      <c r="F420" s="246"/>
    </row>
    <row r="421" spans="3:6" s="103" customFormat="1" x14ac:dyDescent="0.3">
      <c r="C421" s="415"/>
      <c r="E421" s="415"/>
      <c r="F421" s="246"/>
    </row>
    <row r="422" spans="3:6" s="103" customFormat="1" x14ac:dyDescent="0.3">
      <c r="C422" s="415"/>
      <c r="E422" s="415"/>
      <c r="F422" s="246"/>
    </row>
    <row r="423" spans="3:6" s="103" customFormat="1" x14ac:dyDescent="0.3">
      <c r="C423" s="415"/>
      <c r="E423" s="415"/>
      <c r="F423" s="246"/>
    </row>
    <row r="424" spans="3:6" s="103" customFormat="1" x14ac:dyDescent="0.3">
      <c r="C424" s="415"/>
      <c r="E424" s="415"/>
      <c r="F424" s="246"/>
    </row>
    <row r="425" spans="3:6" s="103" customFormat="1" x14ac:dyDescent="0.3">
      <c r="C425" s="415"/>
      <c r="E425" s="415"/>
      <c r="F425" s="246"/>
    </row>
    <row r="426" spans="3:6" s="103" customFormat="1" x14ac:dyDescent="0.3">
      <c r="C426" s="415"/>
      <c r="E426" s="415"/>
      <c r="F426" s="246"/>
    </row>
    <row r="427" spans="3:6" s="103" customFormat="1" x14ac:dyDescent="0.3">
      <c r="C427" s="415"/>
      <c r="E427" s="415"/>
      <c r="F427" s="246"/>
    </row>
    <row r="428" spans="3:6" s="103" customFormat="1" x14ac:dyDescent="0.3">
      <c r="C428" s="415"/>
      <c r="E428" s="415"/>
      <c r="F428" s="246"/>
    </row>
    <row r="429" spans="3:6" s="103" customFormat="1" x14ac:dyDescent="0.3">
      <c r="C429" s="415"/>
      <c r="E429" s="415"/>
      <c r="F429" s="246"/>
    </row>
    <row r="430" spans="3:6" s="103" customFormat="1" x14ac:dyDescent="0.3">
      <c r="C430" s="415"/>
      <c r="E430" s="415"/>
      <c r="F430" s="246"/>
    </row>
    <row r="431" spans="3:6" s="103" customFormat="1" x14ac:dyDescent="0.3">
      <c r="C431" s="415"/>
      <c r="E431" s="415"/>
      <c r="F431" s="246"/>
    </row>
    <row r="432" spans="3:6" s="103" customFormat="1" x14ac:dyDescent="0.3">
      <c r="C432" s="415"/>
      <c r="E432" s="415"/>
      <c r="F432" s="246"/>
    </row>
    <row r="433" spans="3:6" s="103" customFormat="1" x14ac:dyDescent="0.3">
      <c r="C433" s="415"/>
      <c r="E433" s="415"/>
      <c r="F433" s="246"/>
    </row>
    <row r="434" spans="3:6" s="103" customFormat="1" x14ac:dyDescent="0.3">
      <c r="C434" s="415"/>
      <c r="E434" s="415"/>
      <c r="F434" s="246"/>
    </row>
    <row r="435" spans="3:6" s="103" customFormat="1" x14ac:dyDescent="0.3">
      <c r="C435" s="415"/>
      <c r="E435" s="415"/>
      <c r="F435" s="246"/>
    </row>
    <row r="436" spans="3:6" s="103" customFormat="1" x14ac:dyDescent="0.3">
      <c r="C436" s="415"/>
      <c r="E436" s="415"/>
      <c r="F436" s="246"/>
    </row>
    <row r="437" spans="3:6" s="103" customFormat="1" x14ac:dyDescent="0.3">
      <c r="C437" s="415"/>
      <c r="E437" s="415"/>
      <c r="F437" s="246"/>
    </row>
    <row r="438" spans="3:6" s="103" customFormat="1" x14ac:dyDescent="0.3">
      <c r="C438" s="415"/>
      <c r="E438" s="415"/>
      <c r="F438" s="246"/>
    </row>
    <row r="439" spans="3:6" s="103" customFormat="1" x14ac:dyDescent="0.3">
      <c r="C439" s="415"/>
      <c r="E439" s="415"/>
      <c r="F439" s="246"/>
    </row>
    <row r="440" spans="3:6" s="103" customFormat="1" x14ac:dyDescent="0.3">
      <c r="C440" s="415"/>
      <c r="E440" s="415"/>
      <c r="F440" s="246"/>
    </row>
    <row r="441" spans="3:6" s="103" customFormat="1" x14ac:dyDescent="0.3">
      <c r="C441" s="415"/>
      <c r="E441" s="415"/>
      <c r="F441" s="246"/>
    </row>
    <row r="442" spans="3:6" s="103" customFormat="1" x14ac:dyDescent="0.3">
      <c r="C442" s="415"/>
      <c r="E442" s="415"/>
      <c r="F442" s="246"/>
    </row>
    <row r="443" spans="3:6" s="103" customFormat="1" x14ac:dyDescent="0.3">
      <c r="C443" s="415"/>
      <c r="E443" s="415"/>
      <c r="F443" s="246"/>
    </row>
    <row r="444" spans="3:6" s="103" customFormat="1" x14ac:dyDescent="0.3">
      <c r="C444" s="415"/>
      <c r="E444" s="415"/>
      <c r="F444" s="246"/>
    </row>
    <row r="445" spans="3:6" s="103" customFormat="1" x14ac:dyDescent="0.3">
      <c r="C445" s="415"/>
      <c r="E445" s="415"/>
      <c r="F445" s="246"/>
    </row>
    <row r="446" spans="3:6" s="103" customFormat="1" x14ac:dyDescent="0.3">
      <c r="C446" s="415"/>
      <c r="E446" s="415"/>
      <c r="F446" s="246"/>
    </row>
    <row r="447" spans="3:6" s="103" customFormat="1" x14ac:dyDescent="0.3">
      <c r="C447" s="415"/>
      <c r="E447" s="415"/>
      <c r="F447" s="246"/>
    </row>
    <row r="448" spans="3:6" s="103" customFormat="1" x14ac:dyDescent="0.3">
      <c r="C448" s="415"/>
      <c r="E448" s="415"/>
      <c r="F448" s="246"/>
    </row>
    <row r="449" spans="3:6" s="103" customFormat="1" x14ac:dyDescent="0.3">
      <c r="C449" s="415"/>
      <c r="E449" s="415"/>
      <c r="F449" s="246"/>
    </row>
    <row r="450" spans="3:6" s="103" customFormat="1" x14ac:dyDescent="0.3">
      <c r="C450" s="415"/>
      <c r="E450" s="415"/>
      <c r="F450" s="246"/>
    </row>
    <row r="451" spans="3:6" s="103" customFormat="1" x14ac:dyDescent="0.3">
      <c r="C451" s="415"/>
      <c r="E451" s="415"/>
      <c r="F451" s="246"/>
    </row>
    <row r="452" spans="3:6" s="103" customFormat="1" x14ac:dyDescent="0.3">
      <c r="C452" s="415"/>
      <c r="E452" s="415"/>
      <c r="F452" s="246"/>
    </row>
    <row r="453" spans="3:6" s="103" customFormat="1" x14ac:dyDescent="0.3">
      <c r="C453" s="415"/>
      <c r="E453" s="415"/>
      <c r="F453" s="246"/>
    </row>
    <row r="454" spans="3:6" s="103" customFormat="1" x14ac:dyDescent="0.3">
      <c r="C454" s="415"/>
      <c r="E454" s="415"/>
      <c r="F454" s="246"/>
    </row>
    <row r="455" spans="3:6" s="103" customFormat="1" x14ac:dyDescent="0.3">
      <c r="C455" s="415"/>
      <c r="E455" s="415"/>
      <c r="F455" s="246"/>
    </row>
    <row r="456" spans="3:6" s="103" customFormat="1" x14ac:dyDescent="0.3">
      <c r="C456" s="415"/>
      <c r="E456" s="415"/>
      <c r="F456" s="246"/>
    </row>
    <row r="457" spans="3:6" s="103" customFormat="1" x14ac:dyDescent="0.3">
      <c r="C457" s="415"/>
      <c r="E457" s="415"/>
      <c r="F457" s="246"/>
    </row>
    <row r="458" spans="3:6" s="103" customFormat="1" x14ac:dyDescent="0.3">
      <c r="C458" s="415"/>
      <c r="E458" s="415"/>
      <c r="F458" s="246"/>
    </row>
    <row r="459" spans="3:6" s="103" customFormat="1" x14ac:dyDescent="0.3">
      <c r="C459" s="415"/>
      <c r="E459" s="415"/>
      <c r="F459" s="246"/>
    </row>
    <row r="460" spans="3:6" s="103" customFormat="1" x14ac:dyDescent="0.3">
      <c r="C460" s="415"/>
      <c r="E460" s="415"/>
      <c r="F460" s="246"/>
    </row>
    <row r="461" spans="3:6" s="103" customFormat="1" x14ac:dyDescent="0.3">
      <c r="C461" s="415"/>
      <c r="E461" s="415"/>
      <c r="F461" s="246"/>
    </row>
    <row r="462" spans="3:6" s="103" customFormat="1" x14ac:dyDescent="0.3">
      <c r="C462" s="415"/>
      <c r="E462" s="415"/>
      <c r="F462" s="246"/>
    </row>
    <row r="463" spans="3:6" s="103" customFormat="1" x14ac:dyDescent="0.3">
      <c r="C463" s="415"/>
      <c r="E463" s="415"/>
      <c r="F463" s="246"/>
    </row>
    <row r="464" spans="3:6" s="103" customFormat="1" x14ac:dyDescent="0.3">
      <c r="C464" s="415"/>
      <c r="E464" s="415"/>
      <c r="F464" s="246"/>
    </row>
    <row r="465" spans="3:6" s="103" customFormat="1" x14ac:dyDescent="0.3">
      <c r="C465" s="415"/>
      <c r="E465" s="415"/>
      <c r="F465" s="246"/>
    </row>
    <row r="466" spans="3:6" s="103" customFormat="1" x14ac:dyDescent="0.3">
      <c r="C466" s="415"/>
      <c r="E466" s="415"/>
      <c r="F466" s="246"/>
    </row>
    <row r="467" spans="3:6" s="103" customFormat="1" x14ac:dyDescent="0.3">
      <c r="C467" s="415"/>
      <c r="E467" s="415"/>
      <c r="F467" s="246"/>
    </row>
    <row r="468" spans="3:6" s="103" customFormat="1" x14ac:dyDescent="0.3">
      <c r="C468" s="415"/>
      <c r="E468" s="415"/>
      <c r="F468" s="246"/>
    </row>
    <row r="469" spans="3:6" s="103" customFormat="1" x14ac:dyDescent="0.3">
      <c r="C469" s="415"/>
      <c r="E469" s="415"/>
      <c r="F469" s="246"/>
    </row>
    <row r="470" spans="3:6" s="103" customFormat="1" x14ac:dyDescent="0.3">
      <c r="C470" s="415"/>
      <c r="E470" s="415"/>
      <c r="F470" s="246"/>
    </row>
    <row r="471" spans="3:6" s="103" customFormat="1" x14ac:dyDescent="0.3">
      <c r="C471" s="415"/>
      <c r="E471" s="415"/>
      <c r="F471" s="246"/>
    </row>
    <row r="472" spans="3:6" s="103" customFormat="1" x14ac:dyDescent="0.3">
      <c r="C472" s="415"/>
      <c r="E472" s="415"/>
      <c r="F472" s="246"/>
    </row>
    <row r="473" spans="3:6" s="103" customFormat="1" x14ac:dyDescent="0.3">
      <c r="C473" s="415"/>
      <c r="E473" s="415"/>
      <c r="F473" s="246"/>
    </row>
    <row r="474" spans="3:6" s="103" customFormat="1" x14ac:dyDescent="0.3">
      <c r="C474" s="415"/>
      <c r="E474" s="415"/>
      <c r="F474" s="246"/>
    </row>
    <row r="475" spans="3:6" s="103" customFormat="1" x14ac:dyDescent="0.3">
      <c r="C475" s="415"/>
      <c r="E475" s="415"/>
      <c r="F475" s="246"/>
    </row>
    <row r="476" spans="3:6" s="103" customFormat="1" x14ac:dyDescent="0.3">
      <c r="C476" s="415"/>
      <c r="E476" s="415"/>
      <c r="F476" s="246"/>
    </row>
    <row r="477" spans="3:6" s="103" customFormat="1" x14ac:dyDescent="0.3">
      <c r="C477" s="415"/>
      <c r="E477" s="415"/>
      <c r="F477" s="246"/>
    </row>
    <row r="478" spans="3:6" s="103" customFormat="1" x14ac:dyDescent="0.3">
      <c r="C478" s="415"/>
      <c r="E478" s="415"/>
      <c r="F478" s="246"/>
    </row>
    <row r="479" spans="3:6" s="103" customFormat="1" x14ac:dyDescent="0.3">
      <c r="C479" s="415"/>
      <c r="E479" s="415"/>
      <c r="F479" s="246"/>
    </row>
    <row r="480" spans="3:6" s="103" customFormat="1" x14ac:dyDescent="0.3">
      <c r="C480" s="415"/>
      <c r="E480" s="415"/>
      <c r="F480" s="246"/>
    </row>
    <row r="481" spans="3:6" s="103" customFormat="1" x14ac:dyDescent="0.3">
      <c r="C481" s="415"/>
      <c r="E481" s="415"/>
      <c r="F481" s="246"/>
    </row>
    <row r="482" spans="3:6" s="103" customFormat="1" x14ac:dyDescent="0.3">
      <c r="C482" s="415"/>
      <c r="E482" s="415"/>
      <c r="F482" s="246"/>
    </row>
    <row r="483" spans="3:6" s="103" customFormat="1" x14ac:dyDescent="0.3">
      <c r="C483" s="415"/>
      <c r="E483" s="415"/>
      <c r="F483" s="246"/>
    </row>
    <row r="484" spans="3:6" s="103" customFormat="1" x14ac:dyDescent="0.3">
      <c r="C484" s="415"/>
      <c r="E484" s="415"/>
      <c r="F484" s="246"/>
    </row>
    <row r="485" spans="3:6" s="103" customFormat="1" x14ac:dyDescent="0.3">
      <c r="C485" s="415"/>
      <c r="E485" s="415"/>
      <c r="F485" s="246"/>
    </row>
    <row r="486" spans="3:6" s="103" customFormat="1" x14ac:dyDescent="0.3">
      <c r="C486" s="415"/>
      <c r="E486" s="415"/>
      <c r="F486" s="246"/>
    </row>
    <row r="487" spans="3:6" s="103" customFormat="1" x14ac:dyDescent="0.3">
      <c r="C487" s="415"/>
      <c r="E487" s="415"/>
      <c r="F487" s="246"/>
    </row>
    <row r="488" spans="3:6" s="103" customFormat="1" x14ac:dyDescent="0.3">
      <c r="C488" s="415"/>
      <c r="E488" s="415"/>
      <c r="F488" s="246"/>
    </row>
    <row r="489" spans="3:6" s="103" customFormat="1" x14ac:dyDescent="0.3">
      <c r="C489" s="415"/>
      <c r="E489" s="415"/>
      <c r="F489" s="246"/>
    </row>
    <row r="490" spans="3:6" s="103" customFormat="1" x14ac:dyDescent="0.3">
      <c r="C490" s="415"/>
      <c r="E490" s="415"/>
      <c r="F490" s="246"/>
    </row>
    <row r="491" spans="3:6" s="103" customFormat="1" x14ac:dyDescent="0.3">
      <c r="C491" s="415"/>
      <c r="E491" s="415"/>
      <c r="F491" s="246"/>
    </row>
    <row r="492" spans="3:6" s="103" customFormat="1" x14ac:dyDescent="0.3">
      <c r="C492" s="415"/>
      <c r="E492" s="415"/>
      <c r="F492" s="246"/>
    </row>
    <row r="493" spans="3:6" s="103" customFormat="1" x14ac:dyDescent="0.3">
      <c r="C493" s="415"/>
      <c r="E493" s="415"/>
      <c r="F493" s="246"/>
    </row>
    <row r="494" spans="3:6" s="103" customFormat="1" x14ac:dyDescent="0.3">
      <c r="C494" s="415"/>
      <c r="E494" s="415"/>
      <c r="F494" s="246"/>
    </row>
    <row r="495" spans="3:6" s="103" customFormat="1" x14ac:dyDescent="0.3">
      <c r="C495" s="415"/>
      <c r="E495" s="415"/>
      <c r="F495" s="246"/>
    </row>
    <row r="496" spans="3:6" s="103" customFormat="1" x14ac:dyDescent="0.3">
      <c r="C496" s="415"/>
      <c r="E496" s="415"/>
      <c r="F496" s="246"/>
    </row>
    <row r="497" spans="3:6" s="103" customFormat="1" x14ac:dyDescent="0.3">
      <c r="C497" s="415"/>
      <c r="E497" s="415"/>
      <c r="F497" s="246"/>
    </row>
    <row r="498" spans="3:6" s="103" customFormat="1" x14ac:dyDescent="0.3">
      <c r="C498" s="415"/>
      <c r="E498" s="415"/>
      <c r="F498" s="246"/>
    </row>
    <row r="499" spans="3:6" s="103" customFormat="1" x14ac:dyDescent="0.3">
      <c r="C499" s="415"/>
      <c r="E499" s="415"/>
      <c r="F499" s="246"/>
    </row>
    <row r="500" spans="3:6" s="103" customFormat="1" x14ac:dyDescent="0.3">
      <c r="C500" s="415"/>
      <c r="E500" s="415"/>
      <c r="F500" s="246"/>
    </row>
    <row r="501" spans="3:6" s="103" customFormat="1" x14ac:dyDescent="0.3">
      <c r="C501" s="415"/>
      <c r="E501" s="415"/>
      <c r="F501" s="246"/>
    </row>
    <row r="502" spans="3:6" s="103" customFormat="1" x14ac:dyDescent="0.3">
      <c r="C502" s="415"/>
      <c r="E502" s="415"/>
      <c r="F502" s="246"/>
    </row>
    <row r="503" spans="3:6" s="103" customFormat="1" x14ac:dyDescent="0.3">
      <c r="C503" s="415"/>
      <c r="E503" s="415"/>
      <c r="F503" s="246"/>
    </row>
    <row r="504" spans="3:6" s="103" customFormat="1" x14ac:dyDescent="0.3">
      <c r="C504" s="415"/>
      <c r="E504" s="415"/>
      <c r="F504" s="246"/>
    </row>
    <row r="505" spans="3:6" s="103" customFormat="1" x14ac:dyDescent="0.3">
      <c r="C505" s="415"/>
      <c r="E505" s="415"/>
      <c r="F505" s="246"/>
    </row>
    <row r="506" spans="3:6" s="103" customFormat="1" x14ac:dyDescent="0.3">
      <c r="C506" s="415"/>
      <c r="E506" s="415"/>
      <c r="F506" s="246"/>
    </row>
    <row r="507" spans="3:6" s="103" customFormat="1" x14ac:dyDescent="0.3">
      <c r="C507" s="415"/>
      <c r="E507" s="415"/>
      <c r="F507" s="246"/>
    </row>
    <row r="508" spans="3:6" s="103" customFormat="1" x14ac:dyDescent="0.3">
      <c r="C508" s="415"/>
      <c r="E508" s="415"/>
      <c r="F508" s="246"/>
    </row>
    <row r="509" spans="3:6" s="103" customFormat="1" x14ac:dyDescent="0.3">
      <c r="C509" s="415"/>
      <c r="E509" s="415"/>
      <c r="F509" s="246"/>
    </row>
    <row r="510" spans="3:6" s="103" customFormat="1" x14ac:dyDescent="0.3">
      <c r="C510" s="415"/>
      <c r="E510" s="415"/>
      <c r="F510" s="246"/>
    </row>
    <row r="511" spans="3:6" s="103" customFormat="1" x14ac:dyDescent="0.3">
      <c r="C511" s="415"/>
      <c r="E511" s="415"/>
      <c r="F511" s="246"/>
    </row>
    <row r="512" spans="3:6" s="103" customFormat="1" x14ac:dyDescent="0.3">
      <c r="C512" s="415"/>
      <c r="E512" s="415"/>
      <c r="F512" s="246"/>
    </row>
    <row r="513" spans="3:6" s="103" customFormat="1" x14ac:dyDescent="0.3">
      <c r="C513" s="415"/>
      <c r="E513" s="415"/>
      <c r="F513" s="246"/>
    </row>
    <row r="514" spans="3:6" s="103" customFormat="1" x14ac:dyDescent="0.3">
      <c r="C514" s="415"/>
      <c r="E514" s="415"/>
      <c r="F514" s="246"/>
    </row>
    <row r="515" spans="3:6" s="103" customFormat="1" x14ac:dyDescent="0.3">
      <c r="C515" s="415"/>
      <c r="E515" s="415"/>
      <c r="F515" s="246"/>
    </row>
    <row r="516" spans="3:6" s="103" customFormat="1" x14ac:dyDescent="0.3">
      <c r="C516" s="415"/>
      <c r="E516" s="415"/>
      <c r="F516" s="246"/>
    </row>
    <row r="517" spans="3:6" s="103" customFormat="1" x14ac:dyDescent="0.3">
      <c r="C517" s="415"/>
      <c r="E517" s="415"/>
      <c r="F517" s="246"/>
    </row>
    <row r="518" spans="3:6" s="103" customFormat="1" x14ac:dyDescent="0.3">
      <c r="C518" s="415"/>
      <c r="E518" s="415"/>
      <c r="F518" s="246"/>
    </row>
    <row r="519" spans="3:6" s="103" customFormat="1" x14ac:dyDescent="0.3">
      <c r="C519" s="415"/>
      <c r="E519" s="415"/>
      <c r="F519" s="246"/>
    </row>
    <row r="520" spans="3:6" s="103" customFormat="1" x14ac:dyDescent="0.3">
      <c r="C520" s="415"/>
      <c r="E520" s="415"/>
      <c r="F520" s="246"/>
    </row>
    <row r="521" spans="3:6" s="103" customFormat="1" x14ac:dyDescent="0.3">
      <c r="C521" s="415"/>
      <c r="E521" s="415"/>
      <c r="F521" s="246"/>
    </row>
    <row r="522" spans="3:6" s="103" customFormat="1" x14ac:dyDescent="0.3">
      <c r="C522" s="415"/>
      <c r="E522" s="415"/>
      <c r="F522" s="246"/>
    </row>
    <row r="523" spans="3:6" s="103" customFormat="1" x14ac:dyDescent="0.3">
      <c r="C523" s="415"/>
      <c r="E523" s="415"/>
      <c r="F523" s="246"/>
    </row>
    <row r="524" spans="3:6" s="103" customFormat="1" x14ac:dyDescent="0.3">
      <c r="C524" s="415"/>
      <c r="E524" s="415"/>
      <c r="F524" s="246"/>
    </row>
    <row r="525" spans="3:6" s="103" customFormat="1" x14ac:dyDescent="0.3">
      <c r="C525" s="415"/>
      <c r="E525" s="415"/>
      <c r="F525" s="246"/>
    </row>
    <row r="526" spans="3:6" s="103" customFormat="1" x14ac:dyDescent="0.3">
      <c r="C526" s="415"/>
      <c r="E526" s="415"/>
      <c r="F526" s="246"/>
    </row>
    <row r="527" spans="3:6" s="103" customFormat="1" x14ac:dyDescent="0.3">
      <c r="C527" s="415"/>
      <c r="E527" s="415"/>
      <c r="F527" s="246"/>
    </row>
    <row r="528" spans="3:6" s="103" customFormat="1" x14ac:dyDescent="0.3">
      <c r="C528" s="415"/>
      <c r="E528" s="415"/>
      <c r="F528" s="246"/>
    </row>
    <row r="529" spans="3:6" s="103" customFormat="1" x14ac:dyDescent="0.3">
      <c r="C529" s="415"/>
      <c r="E529" s="415"/>
      <c r="F529" s="246"/>
    </row>
    <row r="530" spans="3:6" s="103" customFormat="1" x14ac:dyDescent="0.3">
      <c r="C530" s="415"/>
      <c r="E530" s="415"/>
      <c r="F530" s="246"/>
    </row>
    <row r="531" spans="3:6" s="103" customFormat="1" x14ac:dyDescent="0.3">
      <c r="C531" s="415"/>
      <c r="E531" s="415"/>
      <c r="F531" s="246"/>
    </row>
    <row r="532" spans="3:6" s="103" customFormat="1" x14ac:dyDescent="0.3">
      <c r="C532" s="415"/>
      <c r="E532" s="415"/>
      <c r="F532" s="246"/>
    </row>
    <row r="533" spans="3:6" s="103" customFormat="1" x14ac:dyDescent="0.3">
      <c r="C533" s="415"/>
      <c r="E533" s="415"/>
      <c r="F533" s="246"/>
    </row>
    <row r="534" spans="3:6" s="103" customFormat="1" x14ac:dyDescent="0.3">
      <c r="C534" s="415"/>
      <c r="E534" s="415"/>
      <c r="F534" s="246"/>
    </row>
    <row r="535" spans="3:6" s="103" customFormat="1" x14ac:dyDescent="0.3">
      <c r="C535" s="415"/>
      <c r="E535" s="415"/>
      <c r="F535" s="246"/>
    </row>
    <row r="536" spans="3:6" s="103" customFormat="1" x14ac:dyDescent="0.3">
      <c r="C536" s="415"/>
      <c r="E536" s="415"/>
      <c r="F536" s="246"/>
    </row>
    <row r="537" spans="3:6" s="103" customFormat="1" x14ac:dyDescent="0.3">
      <c r="C537" s="415"/>
      <c r="E537" s="415"/>
      <c r="F537" s="246"/>
    </row>
    <row r="538" spans="3:6" s="103" customFormat="1" x14ac:dyDescent="0.3">
      <c r="C538" s="415"/>
      <c r="E538" s="415"/>
      <c r="F538" s="246"/>
    </row>
    <row r="539" spans="3:6" s="103" customFormat="1" x14ac:dyDescent="0.3">
      <c r="C539" s="415"/>
      <c r="E539" s="415"/>
      <c r="F539" s="246"/>
    </row>
    <row r="540" spans="3:6" s="103" customFormat="1" x14ac:dyDescent="0.3">
      <c r="C540" s="415"/>
      <c r="E540" s="415"/>
      <c r="F540" s="246"/>
    </row>
    <row r="541" spans="3:6" s="103" customFormat="1" x14ac:dyDescent="0.3">
      <c r="C541" s="415"/>
      <c r="E541" s="415"/>
      <c r="F541" s="246"/>
    </row>
    <row r="542" spans="3:6" s="103" customFormat="1" x14ac:dyDescent="0.3">
      <c r="C542" s="415"/>
      <c r="E542" s="415"/>
      <c r="F542" s="246"/>
    </row>
    <row r="543" spans="3:6" s="103" customFormat="1" x14ac:dyDescent="0.3">
      <c r="C543" s="415"/>
      <c r="E543" s="415"/>
      <c r="F543" s="246"/>
    </row>
    <row r="544" spans="3:6" s="103" customFormat="1" x14ac:dyDescent="0.3">
      <c r="C544" s="415"/>
      <c r="E544" s="415"/>
      <c r="F544" s="246"/>
    </row>
    <row r="545" spans="3:6" s="103" customFormat="1" x14ac:dyDescent="0.3">
      <c r="C545" s="415"/>
      <c r="E545" s="415"/>
      <c r="F545" s="246"/>
    </row>
    <row r="546" spans="3:6" s="103" customFormat="1" x14ac:dyDescent="0.3">
      <c r="C546" s="415"/>
      <c r="E546" s="415"/>
      <c r="F546" s="246"/>
    </row>
    <row r="547" spans="3:6" s="103" customFormat="1" x14ac:dyDescent="0.3">
      <c r="C547" s="415"/>
      <c r="E547" s="415"/>
      <c r="F547" s="246"/>
    </row>
    <row r="548" spans="3:6" s="103" customFormat="1" x14ac:dyDescent="0.3">
      <c r="C548" s="415"/>
      <c r="E548" s="415"/>
      <c r="F548" s="246"/>
    </row>
    <row r="549" spans="3:6" s="103" customFormat="1" x14ac:dyDescent="0.3">
      <c r="C549" s="415"/>
      <c r="E549" s="415"/>
      <c r="F549" s="246"/>
    </row>
    <row r="550" spans="3:6" s="103" customFormat="1" x14ac:dyDescent="0.3">
      <c r="C550" s="415"/>
      <c r="E550" s="415"/>
      <c r="F550" s="246"/>
    </row>
    <row r="551" spans="3:6" s="103" customFormat="1" x14ac:dyDescent="0.3">
      <c r="C551" s="415"/>
      <c r="E551" s="415"/>
      <c r="F551" s="246"/>
    </row>
    <row r="552" spans="3:6" s="103" customFormat="1" x14ac:dyDescent="0.3">
      <c r="C552" s="415"/>
      <c r="E552" s="415"/>
      <c r="F552" s="246"/>
    </row>
    <row r="553" spans="3:6" s="103" customFormat="1" x14ac:dyDescent="0.3">
      <c r="C553" s="415"/>
      <c r="E553" s="415"/>
      <c r="F553" s="246"/>
    </row>
    <row r="554" spans="3:6" s="103" customFormat="1" x14ac:dyDescent="0.3">
      <c r="C554" s="415"/>
      <c r="E554" s="415"/>
      <c r="F554" s="246"/>
    </row>
    <row r="555" spans="3:6" s="103" customFormat="1" x14ac:dyDescent="0.3">
      <c r="C555" s="415"/>
      <c r="E555" s="415"/>
      <c r="F555" s="246"/>
    </row>
    <row r="556" spans="3:6" s="103" customFormat="1" x14ac:dyDescent="0.3">
      <c r="C556" s="415"/>
      <c r="E556" s="415"/>
      <c r="F556" s="246"/>
    </row>
    <row r="557" spans="3:6" s="103" customFormat="1" x14ac:dyDescent="0.3">
      <c r="C557" s="415"/>
      <c r="E557" s="415"/>
      <c r="F557" s="246"/>
    </row>
    <row r="558" spans="3:6" s="103" customFormat="1" x14ac:dyDescent="0.3">
      <c r="C558" s="415"/>
      <c r="E558" s="415"/>
      <c r="F558" s="246"/>
    </row>
    <row r="559" spans="3:6" s="103" customFormat="1" x14ac:dyDescent="0.3">
      <c r="C559" s="415"/>
      <c r="E559" s="415"/>
      <c r="F559" s="246"/>
    </row>
    <row r="560" spans="3:6" s="103" customFormat="1" x14ac:dyDescent="0.3">
      <c r="C560" s="415"/>
      <c r="E560" s="415"/>
      <c r="F560" s="246"/>
    </row>
    <row r="561" spans="3:6" s="103" customFormat="1" x14ac:dyDescent="0.3">
      <c r="C561" s="415"/>
      <c r="E561" s="415"/>
      <c r="F561" s="246"/>
    </row>
    <row r="562" spans="3:6" s="103" customFormat="1" x14ac:dyDescent="0.3">
      <c r="C562" s="415"/>
      <c r="E562" s="415"/>
      <c r="F562" s="246"/>
    </row>
    <row r="563" spans="3:6" s="103" customFormat="1" x14ac:dyDescent="0.3">
      <c r="C563" s="415"/>
      <c r="E563" s="415"/>
      <c r="F563" s="246"/>
    </row>
    <row r="564" spans="3:6" s="103" customFormat="1" x14ac:dyDescent="0.3">
      <c r="C564" s="415"/>
      <c r="E564" s="415"/>
      <c r="F564" s="246"/>
    </row>
    <row r="565" spans="3:6" s="103" customFormat="1" x14ac:dyDescent="0.3">
      <c r="C565" s="415"/>
      <c r="E565" s="415"/>
      <c r="F565" s="246"/>
    </row>
    <row r="566" spans="3:6" s="103" customFormat="1" x14ac:dyDescent="0.3">
      <c r="C566" s="415"/>
      <c r="E566" s="415"/>
      <c r="F566" s="246"/>
    </row>
    <row r="567" spans="3:6" s="103" customFormat="1" x14ac:dyDescent="0.3">
      <c r="C567" s="415"/>
      <c r="E567" s="415"/>
      <c r="F567" s="246"/>
    </row>
    <row r="568" spans="3:6" s="103" customFormat="1" x14ac:dyDescent="0.3">
      <c r="C568" s="415"/>
      <c r="E568" s="415"/>
      <c r="F568" s="246"/>
    </row>
    <row r="569" spans="3:6" s="103" customFormat="1" x14ac:dyDescent="0.3">
      <c r="C569" s="415"/>
      <c r="E569" s="415"/>
      <c r="F569" s="246"/>
    </row>
    <row r="570" spans="3:6" s="103" customFormat="1" x14ac:dyDescent="0.3">
      <c r="C570" s="415"/>
      <c r="E570" s="415"/>
      <c r="F570" s="246"/>
    </row>
    <row r="571" spans="3:6" s="103" customFormat="1" x14ac:dyDescent="0.3">
      <c r="C571" s="415"/>
      <c r="E571" s="415"/>
      <c r="F571" s="246"/>
    </row>
    <row r="572" spans="3:6" s="103" customFormat="1" x14ac:dyDescent="0.3">
      <c r="C572" s="415"/>
      <c r="E572" s="415"/>
      <c r="F572" s="246"/>
    </row>
    <row r="573" spans="3:6" s="103" customFormat="1" x14ac:dyDescent="0.3">
      <c r="C573" s="415"/>
      <c r="E573" s="415"/>
      <c r="F573" s="246"/>
    </row>
    <row r="574" spans="3:6" s="103" customFormat="1" x14ac:dyDescent="0.3">
      <c r="C574" s="415"/>
      <c r="E574" s="415"/>
      <c r="F574" s="246"/>
    </row>
    <row r="575" spans="3:6" s="103" customFormat="1" x14ac:dyDescent="0.3">
      <c r="C575" s="415"/>
      <c r="E575" s="415"/>
      <c r="F575" s="246"/>
    </row>
    <row r="576" spans="3:6" s="103" customFormat="1" x14ac:dyDescent="0.3">
      <c r="C576" s="415"/>
      <c r="E576" s="415"/>
      <c r="F576" s="246"/>
    </row>
    <row r="577" spans="3:6" s="103" customFormat="1" x14ac:dyDescent="0.3">
      <c r="C577" s="415"/>
      <c r="E577" s="415"/>
      <c r="F577" s="246"/>
    </row>
    <row r="578" spans="3:6" s="103" customFormat="1" x14ac:dyDescent="0.3">
      <c r="C578" s="415"/>
      <c r="E578" s="415"/>
      <c r="F578" s="246"/>
    </row>
    <row r="579" spans="3:6" s="103" customFormat="1" x14ac:dyDescent="0.3">
      <c r="C579" s="415"/>
      <c r="E579" s="415"/>
      <c r="F579" s="246"/>
    </row>
    <row r="580" spans="3:6" s="103" customFormat="1" x14ac:dyDescent="0.3">
      <c r="C580" s="415"/>
      <c r="E580" s="415"/>
      <c r="F580" s="246"/>
    </row>
    <row r="581" spans="3:6" s="103" customFormat="1" x14ac:dyDescent="0.3">
      <c r="C581" s="415"/>
      <c r="E581" s="415"/>
      <c r="F581" s="246"/>
    </row>
    <row r="582" spans="3:6" s="103" customFormat="1" x14ac:dyDescent="0.3">
      <c r="C582" s="415"/>
      <c r="E582" s="415"/>
      <c r="F582" s="246"/>
    </row>
    <row r="583" spans="3:6" s="103" customFormat="1" x14ac:dyDescent="0.3">
      <c r="C583" s="415"/>
      <c r="E583" s="415"/>
      <c r="F583" s="246"/>
    </row>
    <row r="584" spans="3:6" s="103" customFormat="1" x14ac:dyDescent="0.3">
      <c r="C584" s="415"/>
      <c r="E584" s="415"/>
      <c r="F584" s="246"/>
    </row>
    <row r="585" spans="3:6" s="103" customFormat="1" x14ac:dyDescent="0.3">
      <c r="C585" s="415"/>
      <c r="E585" s="415"/>
      <c r="F585" s="246"/>
    </row>
    <row r="586" spans="3:6" s="103" customFormat="1" x14ac:dyDescent="0.3">
      <c r="C586" s="415"/>
      <c r="E586" s="415"/>
      <c r="F586" s="246"/>
    </row>
    <row r="587" spans="3:6" s="103" customFormat="1" x14ac:dyDescent="0.3">
      <c r="C587" s="415"/>
      <c r="E587" s="415"/>
      <c r="F587" s="246"/>
    </row>
    <row r="588" spans="3:6" s="103" customFormat="1" x14ac:dyDescent="0.3">
      <c r="C588" s="415"/>
      <c r="E588" s="415"/>
      <c r="F588" s="246"/>
    </row>
    <row r="589" spans="3:6" s="103" customFormat="1" x14ac:dyDescent="0.3">
      <c r="C589" s="415"/>
      <c r="E589" s="415"/>
      <c r="F589" s="246"/>
    </row>
    <row r="590" spans="3:6" s="103" customFormat="1" x14ac:dyDescent="0.3">
      <c r="C590" s="415"/>
      <c r="E590" s="415"/>
      <c r="F590" s="246"/>
    </row>
    <row r="591" spans="3:6" s="103" customFormat="1" x14ac:dyDescent="0.3">
      <c r="C591" s="415"/>
      <c r="E591" s="415"/>
      <c r="F591" s="246"/>
    </row>
    <row r="592" spans="3:6" s="103" customFormat="1" x14ac:dyDescent="0.3">
      <c r="C592" s="415"/>
      <c r="E592" s="415"/>
      <c r="F592" s="246"/>
    </row>
    <row r="593" spans="3:6" s="103" customFormat="1" x14ac:dyDescent="0.3">
      <c r="C593" s="415"/>
      <c r="E593" s="415"/>
      <c r="F593" s="246"/>
    </row>
    <row r="594" spans="3:6" s="103" customFormat="1" x14ac:dyDescent="0.3">
      <c r="C594" s="415"/>
      <c r="E594" s="415"/>
      <c r="F594" s="246"/>
    </row>
    <row r="595" spans="3:6" s="103" customFormat="1" x14ac:dyDescent="0.3">
      <c r="C595" s="415"/>
      <c r="E595" s="415"/>
      <c r="F595" s="246"/>
    </row>
    <row r="596" spans="3:6" s="103" customFormat="1" x14ac:dyDescent="0.3">
      <c r="C596" s="415"/>
      <c r="E596" s="415"/>
      <c r="F596" s="246"/>
    </row>
    <row r="597" spans="3:6" s="103" customFormat="1" x14ac:dyDescent="0.3">
      <c r="C597" s="415"/>
      <c r="E597" s="415"/>
      <c r="F597" s="246"/>
    </row>
    <row r="598" spans="3:6" s="103" customFormat="1" x14ac:dyDescent="0.3">
      <c r="C598" s="415"/>
      <c r="E598" s="415"/>
      <c r="F598" s="246"/>
    </row>
    <row r="599" spans="3:6" s="103" customFormat="1" x14ac:dyDescent="0.3">
      <c r="C599" s="415"/>
      <c r="E599" s="415"/>
      <c r="F599" s="246"/>
    </row>
    <row r="600" spans="3:6" s="103" customFormat="1" x14ac:dyDescent="0.3">
      <c r="C600" s="415"/>
      <c r="E600" s="415"/>
      <c r="F600" s="246"/>
    </row>
    <row r="601" spans="3:6" s="103" customFormat="1" x14ac:dyDescent="0.3">
      <c r="C601" s="415"/>
      <c r="E601" s="415"/>
      <c r="F601" s="246"/>
    </row>
    <row r="602" spans="3:6" s="103" customFormat="1" x14ac:dyDescent="0.3">
      <c r="C602" s="415"/>
      <c r="E602" s="415"/>
      <c r="F602" s="246"/>
    </row>
    <row r="603" spans="3:6" s="103" customFormat="1" x14ac:dyDescent="0.3">
      <c r="C603" s="415"/>
      <c r="E603" s="415"/>
      <c r="F603" s="246"/>
    </row>
    <row r="604" spans="3:6" s="103" customFormat="1" x14ac:dyDescent="0.3">
      <c r="C604" s="415"/>
      <c r="E604" s="415"/>
      <c r="F604" s="246"/>
    </row>
    <row r="605" spans="3:6" s="103" customFormat="1" x14ac:dyDescent="0.3">
      <c r="C605" s="415"/>
      <c r="E605" s="415"/>
      <c r="F605" s="246"/>
    </row>
    <row r="606" spans="3:6" s="103" customFormat="1" x14ac:dyDescent="0.3">
      <c r="C606" s="415"/>
      <c r="E606" s="415"/>
      <c r="F606" s="246"/>
    </row>
    <row r="607" spans="3:6" s="103" customFormat="1" x14ac:dyDescent="0.3">
      <c r="C607" s="415"/>
      <c r="E607" s="415"/>
      <c r="F607" s="246"/>
    </row>
    <row r="608" spans="3:6" s="103" customFormat="1" x14ac:dyDescent="0.3">
      <c r="C608" s="415"/>
      <c r="E608" s="415"/>
      <c r="F608" s="246"/>
    </row>
    <row r="609" spans="3:6" s="103" customFormat="1" x14ac:dyDescent="0.3">
      <c r="C609" s="415"/>
      <c r="E609" s="415"/>
      <c r="F609" s="246"/>
    </row>
    <row r="610" spans="3:6" s="103" customFormat="1" x14ac:dyDescent="0.3">
      <c r="C610" s="415"/>
      <c r="E610" s="415"/>
      <c r="F610" s="246"/>
    </row>
    <row r="611" spans="3:6" s="103" customFormat="1" x14ac:dyDescent="0.3">
      <c r="C611" s="415"/>
      <c r="E611" s="415"/>
      <c r="F611" s="246"/>
    </row>
    <row r="612" spans="3:6" s="103" customFormat="1" x14ac:dyDescent="0.3">
      <c r="C612" s="415"/>
      <c r="E612" s="415"/>
      <c r="F612" s="246"/>
    </row>
    <row r="613" spans="3:6" s="103" customFormat="1" x14ac:dyDescent="0.3">
      <c r="C613" s="415"/>
      <c r="E613" s="415"/>
      <c r="F613" s="246"/>
    </row>
    <row r="614" spans="3:6" s="103" customFormat="1" x14ac:dyDescent="0.3">
      <c r="C614" s="415"/>
      <c r="E614" s="415"/>
      <c r="F614" s="246"/>
    </row>
    <row r="615" spans="3:6" s="103" customFormat="1" x14ac:dyDescent="0.3">
      <c r="C615" s="415"/>
      <c r="E615" s="415"/>
      <c r="F615" s="246"/>
    </row>
    <row r="616" spans="3:6" s="103" customFormat="1" x14ac:dyDescent="0.3">
      <c r="C616" s="415"/>
      <c r="E616" s="415"/>
      <c r="F616" s="246"/>
    </row>
    <row r="617" spans="3:6" s="103" customFormat="1" x14ac:dyDescent="0.3">
      <c r="C617" s="415"/>
      <c r="E617" s="415"/>
      <c r="F617" s="246"/>
    </row>
    <row r="618" spans="3:6" s="103" customFormat="1" x14ac:dyDescent="0.3">
      <c r="C618" s="415"/>
      <c r="E618" s="415"/>
      <c r="F618" s="246"/>
    </row>
    <row r="619" spans="3:6" s="103" customFormat="1" x14ac:dyDescent="0.3">
      <c r="C619" s="415"/>
      <c r="E619" s="415"/>
      <c r="F619" s="246"/>
    </row>
    <row r="620" spans="3:6" s="103" customFormat="1" x14ac:dyDescent="0.3">
      <c r="C620" s="415"/>
      <c r="E620" s="415"/>
      <c r="F620" s="246"/>
    </row>
    <row r="621" spans="3:6" s="103" customFormat="1" x14ac:dyDescent="0.3">
      <c r="C621" s="415"/>
      <c r="E621" s="415"/>
      <c r="F621" s="246"/>
    </row>
    <row r="622" spans="3:6" s="103" customFormat="1" x14ac:dyDescent="0.3">
      <c r="C622" s="415"/>
      <c r="E622" s="415"/>
      <c r="F622" s="246"/>
    </row>
    <row r="623" spans="3:6" s="103" customFormat="1" x14ac:dyDescent="0.3">
      <c r="C623" s="415"/>
      <c r="E623" s="415"/>
      <c r="F623" s="246"/>
    </row>
    <row r="624" spans="3:6" s="103" customFormat="1" x14ac:dyDescent="0.3">
      <c r="C624" s="415"/>
      <c r="E624" s="415"/>
      <c r="F624" s="246"/>
    </row>
    <row r="625" spans="3:6" s="103" customFormat="1" x14ac:dyDescent="0.3">
      <c r="C625" s="415"/>
      <c r="E625" s="415"/>
      <c r="F625" s="246"/>
    </row>
    <row r="626" spans="3:6" s="103" customFormat="1" x14ac:dyDescent="0.3">
      <c r="C626" s="415"/>
      <c r="E626" s="415"/>
      <c r="F626" s="246"/>
    </row>
    <row r="627" spans="3:6" s="103" customFormat="1" x14ac:dyDescent="0.3">
      <c r="C627" s="415"/>
      <c r="E627" s="415"/>
      <c r="F627" s="246"/>
    </row>
    <row r="628" spans="3:6" s="103" customFormat="1" x14ac:dyDescent="0.3">
      <c r="C628" s="415"/>
      <c r="E628" s="415"/>
      <c r="F628" s="246"/>
    </row>
    <row r="629" spans="3:6" s="103" customFormat="1" x14ac:dyDescent="0.3">
      <c r="C629" s="415"/>
      <c r="E629" s="415"/>
      <c r="F629" s="246"/>
    </row>
    <row r="630" spans="3:6" s="103" customFormat="1" x14ac:dyDescent="0.3">
      <c r="C630" s="415"/>
      <c r="E630" s="415"/>
      <c r="F630" s="246"/>
    </row>
    <row r="631" spans="3:6" s="103" customFormat="1" x14ac:dyDescent="0.3">
      <c r="C631" s="415"/>
      <c r="E631" s="415"/>
      <c r="F631" s="246"/>
    </row>
    <row r="632" spans="3:6" s="103" customFormat="1" x14ac:dyDescent="0.3">
      <c r="C632" s="415"/>
      <c r="E632" s="415"/>
      <c r="F632" s="246"/>
    </row>
    <row r="633" spans="3:6" s="103" customFormat="1" x14ac:dyDescent="0.3">
      <c r="C633" s="415"/>
      <c r="E633" s="415"/>
      <c r="F633" s="246"/>
    </row>
    <row r="634" spans="3:6" s="103" customFormat="1" x14ac:dyDescent="0.3">
      <c r="C634" s="415"/>
      <c r="E634" s="415"/>
      <c r="F634" s="246"/>
    </row>
    <row r="635" spans="3:6" s="103" customFormat="1" x14ac:dyDescent="0.3">
      <c r="C635" s="415"/>
      <c r="E635" s="415"/>
      <c r="F635" s="246"/>
    </row>
    <row r="636" spans="3:6" s="103" customFormat="1" x14ac:dyDescent="0.3">
      <c r="C636" s="415"/>
      <c r="E636" s="415"/>
      <c r="F636" s="246"/>
    </row>
    <row r="637" spans="3:6" s="103" customFormat="1" x14ac:dyDescent="0.3">
      <c r="C637" s="415"/>
      <c r="E637" s="415"/>
      <c r="F637" s="246"/>
    </row>
    <row r="638" spans="3:6" s="103" customFormat="1" x14ac:dyDescent="0.3">
      <c r="C638" s="415"/>
      <c r="E638" s="415"/>
      <c r="F638" s="246"/>
    </row>
    <row r="639" spans="3:6" s="103" customFormat="1" x14ac:dyDescent="0.3">
      <c r="C639" s="415"/>
      <c r="E639" s="415"/>
      <c r="F639" s="246"/>
    </row>
    <row r="640" spans="3:6" s="103" customFormat="1" x14ac:dyDescent="0.3">
      <c r="C640" s="415"/>
      <c r="E640" s="415"/>
      <c r="F640" s="246"/>
    </row>
    <row r="641" spans="3:6" s="103" customFormat="1" x14ac:dyDescent="0.3">
      <c r="C641" s="415"/>
      <c r="E641" s="415"/>
      <c r="F641" s="246"/>
    </row>
    <row r="642" spans="3:6" s="103" customFormat="1" x14ac:dyDescent="0.3">
      <c r="C642" s="415"/>
      <c r="E642" s="415"/>
      <c r="F642" s="246"/>
    </row>
    <row r="643" spans="3:6" s="103" customFormat="1" x14ac:dyDescent="0.3">
      <c r="C643" s="415"/>
      <c r="E643" s="415"/>
      <c r="F643" s="246"/>
    </row>
    <row r="644" spans="3:6" s="103" customFormat="1" x14ac:dyDescent="0.3">
      <c r="C644" s="415"/>
      <c r="E644" s="415"/>
      <c r="F644" s="246"/>
    </row>
    <row r="645" spans="3:6" s="103" customFormat="1" x14ac:dyDescent="0.3">
      <c r="C645" s="415"/>
      <c r="E645" s="415"/>
      <c r="F645" s="246"/>
    </row>
    <row r="646" spans="3:6" s="103" customFormat="1" x14ac:dyDescent="0.3">
      <c r="C646" s="415"/>
      <c r="E646" s="415"/>
      <c r="F646" s="246"/>
    </row>
    <row r="647" spans="3:6" s="103" customFormat="1" x14ac:dyDescent="0.3">
      <c r="C647" s="415"/>
      <c r="E647" s="415"/>
      <c r="F647" s="246"/>
    </row>
    <row r="648" spans="3:6" s="103" customFormat="1" x14ac:dyDescent="0.3">
      <c r="C648" s="415"/>
      <c r="E648" s="415"/>
      <c r="F648" s="246"/>
    </row>
    <row r="649" spans="3:6" s="103" customFormat="1" x14ac:dyDescent="0.3">
      <c r="C649" s="415"/>
      <c r="E649" s="415"/>
      <c r="F649" s="246"/>
    </row>
    <row r="650" spans="3:6" s="103" customFormat="1" x14ac:dyDescent="0.3">
      <c r="C650" s="415"/>
      <c r="E650" s="415"/>
      <c r="F650" s="246"/>
    </row>
    <row r="651" spans="3:6" s="103" customFormat="1" x14ac:dyDescent="0.3">
      <c r="C651" s="415"/>
      <c r="E651" s="415"/>
      <c r="F651" s="246"/>
    </row>
    <row r="652" spans="3:6" s="103" customFormat="1" x14ac:dyDescent="0.3">
      <c r="C652" s="415"/>
      <c r="E652" s="415"/>
      <c r="F652" s="246"/>
    </row>
    <row r="653" spans="3:6" s="103" customFormat="1" x14ac:dyDescent="0.3">
      <c r="C653" s="415"/>
      <c r="E653" s="415"/>
      <c r="F653" s="246"/>
    </row>
    <row r="654" spans="3:6" s="103" customFormat="1" x14ac:dyDescent="0.3">
      <c r="C654" s="415"/>
      <c r="E654" s="415"/>
      <c r="F654" s="246"/>
    </row>
    <row r="655" spans="3:6" s="103" customFormat="1" x14ac:dyDescent="0.3">
      <c r="C655" s="415"/>
      <c r="E655" s="415"/>
      <c r="F655" s="246"/>
    </row>
    <row r="656" spans="3:6" s="103" customFormat="1" x14ac:dyDescent="0.3">
      <c r="C656" s="415"/>
      <c r="E656" s="415"/>
      <c r="F656" s="246"/>
    </row>
    <row r="657" spans="3:6" s="103" customFormat="1" x14ac:dyDescent="0.3">
      <c r="C657" s="415"/>
      <c r="E657" s="415"/>
      <c r="F657" s="246"/>
    </row>
    <row r="658" spans="3:6" s="103" customFormat="1" x14ac:dyDescent="0.3">
      <c r="C658" s="415"/>
      <c r="E658" s="415"/>
      <c r="F658" s="246"/>
    </row>
    <row r="659" spans="3:6" s="103" customFormat="1" x14ac:dyDescent="0.3">
      <c r="C659" s="415"/>
      <c r="E659" s="415"/>
      <c r="F659" s="246"/>
    </row>
    <row r="660" spans="3:6" s="103" customFormat="1" x14ac:dyDescent="0.3">
      <c r="C660" s="415"/>
      <c r="E660" s="415"/>
      <c r="F660" s="246"/>
    </row>
    <row r="661" spans="3:6" s="103" customFormat="1" x14ac:dyDescent="0.3">
      <c r="C661" s="415"/>
      <c r="E661" s="415"/>
      <c r="F661" s="246"/>
    </row>
    <row r="662" spans="3:6" s="103" customFormat="1" x14ac:dyDescent="0.3">
      <c r="C662" s="415"/>
      <c r="E662" s="415"/>
      <c r="F662" s="246"/>
    </row>
    <row r="663" spans="3:6" s="103" customFormat="1" x14ac:dyDescent="0.3">
      <c r="C663" s="415"/>
      <c r="E663" s="415"/>
      <c r="F663" s="246"/>
    </row>
    <row r="664" spans="3:6" s="103" customFormat="1" x14ac:dyDescent="0.3">
      <c r="C664" s="415"/>
      <c r="E664" s="415"/>
      <c r="F664" s="246"/>
    </row>
    <row r="665" spans="3:6" s="103" customFormat="1" x14ac:dyDescent="0.3">
      <c r="C665" s="415"/>
      <c r="E665" s="415"/>
      <c r="F665" s="246"/>
    </row>
    <row r="666" spans="3:6" s="103" customFormat="1" x14ac:dyDescent="0.3">
      <c r="C666" s="415"/>
      <c r="E666" s="415"/>
      <c r="F666" s="246"/>
    </row>
    <row r="667" spans="3:6" s="103" customFormat="1" x14ac:dyDescent="0.3">
      <c r="C667" s="415"/>
      <c r="E667" s="415"/>
      <c r="F667" s="246"/>
    </row>
    <row r="668" spans="3:6" s="103" customFormat="1" x14ac:dyDescent="0.3">
      <c r="C668" s="415"/>
      <c r="E668" s="415"/>
      <c r="F668" s="246"/>
    </row>
    <row r="669" spans="3:6" s="103" customFormat="1" x14ac:dyDescent="0.3">
      <c r="C669" s="415"/>
      <c r="E669" s="415"/>
      <c r="F669" s="246"/>
    </row>
    <row r="670" spans="3:6" s="103" customFormat="1" x14ac:dyDescent="0.3">
      <c r="C670" s="415"/>
      <c r="E670" s="415"/>
      <c r="F670" s="246"/>
    </row>
    <row r="671" spans="3:6" s="103" customFormat="1" x14ac:dyDescent="0.3">
      <c r="C671" s="415"/>
      <c r="E671" s="415"/>
      <c r="F671" s="246"/>
    </row>
    <row r="672" spans="3:6" s="103" customFormat="1" x14ac:dyDescent="0.3">
      <c r="C672" s="415"/>
      <c r="E672" s="415"/>
      <c r="F672" s="246"/>
    </row>
    <row r="673" spans="3:6" s="103" customFormat="1" x14ac:dyDescent="0.3">
      <c r="C673" s="415"/>
      <c r="E673" s="415"/>
      <c r="F673" s="246"/>
    </row>
    <row r="674" spans="3:6" s="103" customFormat="1" x14ac:dyDescent="0.3">
      <c r="C674" s="415"/>
      <c r="E674" s="415"/>
      <c r="F674" s="246"/>
    </row>
    <row r="675" spans="3:6" s="103" customFormat="1" x14ac:dyDescent="0.3">
      <c r="C675" s="415"/>
      <c r="E675" s="415"/>
      <c r="F675" s="246"/>
    </row>
    <row r="676" spans="3:6" s="103" customFormat="1" x14ac:dyDescent="0.3">
      <c r="C676" s="415"/>
      <c r="E676" s="415"/>
      <c r="F676" s="246"/>
    </row>
    <row r="677" spans="3:6" s="103" customFormat="1" x14ac:dyDescent="0.3">
      <c r="C677" s="415"/>
      <c r="E677" s="415"/>
      <c r="F677" s="246"/>
    </row>
    <row r="678" spans="3:6" s="103" customFormat="1" x14ac:dyDescent="0.3">
      <c r="C678" s="415"/>
      <c r="E678" s="415"/>
      <c r="F678" s="246"/>
    </row>
    <row r="679" spans="3:6" s="103" customFormat="1" x14ac:dyDescent="0.3">
      <c r="C679" s="415"/>
      <c r="E679" s="415"/>
      <c r="F679" s="246"/>
    </row>
    <row r="680" spans="3:6" s="103" customFormat="1" x14ac:dyDescent="0.3">
      <c r="C680" s="415"/>
      <c r="E680" s="415"/>
      <c r="F680" s="246"/>
    </row>
    <row r="681" spans="3:6" s="103" customFormat="1" x14ac:dyDescent="0.3">
      <c r="C681" s="415"/>
      <c r="E681" s="415"/>
      <c r="F681" s="246"/>
    </row>
    <row r="682" spans="3:6" s="103" customFormat="1" x14ac:dyDescent="0.3">
      <c r="C682" s="415"/>
      <c r="E682" s="415"/>
      <c r="F682" s="246"/>
    </row>
    <row r="683" spans="3:6" s="103" customFormat="1" x14ac:dyDescent="0.3">
      <c r="C683" s="415"/>
      <c r="E683" s="415"/>
      <c r="F683" s="246"/>
    </row>
    <row r="684" spans="3:6" s="103" customFormat="1" x14ac:dyDescent="0.3">
      <c r="C684" s="415"/>
      <c r="E684" s="415"/>
      <c r="F684" s="246"/>
    </row>
    <row r="685" spans="3:6" s="103" customFormat="1" x14ac:dyDescent="0.3">
      <c r="C685" s="415"/>
      <c r="E685" s="415"/>
      <c r="F685" s="246"/>
    </row>
    <row r="686" spans="3:6" s="103" customFormat="1" x14ac:dyDescent="0.3">
      <c r="C686" s="415"/>
      <c r="E686" s="415"/>
      <c r="F686" s="246"/>
    </row>
    <row r="687" spans="3:6" s="103" customFormat="1" x14ac:dyDescent="0.3">
      <c r="C687" s="415"/>
      <c r="E687" s="415"/>
      <c r="F687" s="246"/>
    </row>
    <row r="688" spans="3:6" s="103" customFormat="1" x14ac:dyDescent="0.3">
      <c r="C688" s="415"/>
      <c r="E688" s="415"/>
      <c r="F688" s="246"/>
    </row>
    <row r="689" spans="3:6" s="103" customFormat="1" x14ac:dyDescent="0.3">
      <c r="C689" s="415"/>
      <c r="E689" s="415"/>
      <c r="F689" s="246"/>
    </row>
    <row r="690" spans="3:6" s="103" customFormat="1" x14ac:dyDescent="0.3">
      <c r="C690" s="415"/>
      <c r="E690" s="415"/>
      <c r="F690" s="246"/>
    </row>
    <row r="691" spans="3:6" s="103" customFormat="1" x14ac:dyDescent="0.3">
      <c r="C691" s="415"/>
      <c r="E691" s="415"/>
      <c r="F691" s="246"/>
    </row>
    <row r="692" spans="3:6" s="103" customFormat="1" x14ac:dyDescent="0.3">
      <c r="C692" s="415"/>
      <c r="E692" s="415"/>
      <c r="F692" s="246"/>
    </row>
    <row r="693" spans="3:6" s="103" customFormat="1" x14ac:dyDescent="0.3">
      <c r="C693" s="415"/>
      <c r="E693" s="415"/>
      <c r="F693" s="246"/>
    </row>
    <row r="694" spans="3:6" s="103" customFormat="1" x14ac:dyDescent="0.3">
      <c r="C694" s="415"/>
      <c r="E694" s="415"/>
      <c r="F694" s="246"/>
    </row>
    <row r="695" spans="3:6" s="103" customFormat="1" x14ac:dyDescent="0.3">
      <c r="C695" s="415"/>
      <c r="E695" s="415"/>
      <c r="F695" s="246"/>
    </row>
    <row r="696" spans="3:6" s="103" customFormat="1" x14ac:dyDescent="0.3">
      <c r="C696" s="415"/>
      <c r="E696" s="415"/>
      <c r="F696" s="246"/>
    </row>
    <row r="697" spans="3:6" s="103" customFormat="1" x14ac:dyDescent="0.3">
      <c r="C697" s="415"/>
      <c r="E697" s="415"/>
      <c r="F697" s="246"/>
    </row>
    <row r="698" spans="3:6" s="103" customFormat="1" x14ac:dyDescent="0.3">
      <c r="C698" s="415"/>
      <c r="E698" s="415"/>
      <c r="F698" s="246"/>
    </row>
    <row r="699" spans="3:6" s="103" customFormat="1" x14ac:dyDescent="0.3">
      <c r="C699" s="415"/>
      <c r="E699" s="415"/>
      <c r="F699" s="246"/>
    </row>
    <row r="700" spans="3:6" s="103" customFormat="1" x14ac:dyDescent="0.3">
      <c r="C700" s="415"/>
      <c r="E700" s="415"/>
      <c r="F700" s="246"/>
    </row>
    <row r="701" spans="3:6" s="103" customFormat="1" x14ac:dyDescent="0.3">
      <c r="C701" s="415"/>
      <c r="E701" s="415"/>
      <c r="F701" s="246"/>
    </row>
    <row r="702" spans="3:6" s="103" customFormat="1" x14ac:dyDescent="0.3">
      <c r="C702" s="415"/>
      <c r="E702" s="415"/>
      <c r="F702" s="246"/>
    </row>
    <row r="703" spans="3:6" s="103" customFormat="1" x14ac:dyDescent="0.3">
      <c r="C703" s="415"/>
      <c r="E703" s="415"/>
      <c r="F703" s="246"/>
    </row>
    <row r="704" spans="3:6" s="103" customFormat="1" x14ac:dyDescent="0.3">
      <c r="C704" s="415"/>
      <c r="E704" s="415"/>
      <c r="F704" s="246"/>
    </row>
    <row r="705" spans="3:6" s="103" customFormat="1" x14ac:dyDescent="0.3">
      <c r="C705" s="415"/>
      <c r="E705" s="415"/>
      <c r="F705" s="246"/>
    </row>
    <row r="706" spans="3:6" s="103" customFormat="1" x14ac:dyDescent="0.3">
      <c r="C706" s="415"/>
      <c r="E706" s="415"/>
      <c r="F706" s="246"/>
    </row>
    <row r="707" spans="3:6" s="103" customFormat="1" x14ac:dyDescent="0.3">
      <c r="C707" s="415"/>
      <c r="E707" s="415"/>
      <c r="F707" s="246"/>
    </row>
    <row r="708" spans="3:6" s="103" customFormat="1" x14ac:dyDescent="0.3">
      <c r="C708" s="415"/>
      <c r="E708" s="415"/>
      <c r="F708" s="246"/>
    </row>
    <row r="709" spans="3:6" s="103" customFormat="1" x14ac:dyDescent="0.3">
      <c r="C709" s="415"/>
      <c r="E709" s="415"/>
      <c r="F709" s="246"/>
    </row>
    <row r="710" spans="3:6" s="103" customFormat="1" x14ac:dyDescent="0.3">
      <c r="C710" s="415"/>
      <c r="E710" s="415"/>
      <c r="F710" s="246"/>
    </row>
    <row r="711" spans="3:6" s="103" customFormat="1" x14ac:dyDescent="0.3">
      <c r="C711" s="415"/>
      <c r="E711" s="415"/>
      <c r="F711" s="246"/>
    </row>
    <row r="712" spans="3:6" s="103" customFormat="1" x14ac:dyDescent="0.3">
      <c r="C712" s="415"/>
      <c r="E712" s="415"/>
      <c r="F712" s="246"/>
    </row>
    <row r="713" spans="3:6" s="103" customFormat="1" x14ac:dyDescent="0.3">
      <c r="C713" s="415"/>
      <c r="E713" s="415"/>
      <c r="F713" s="246"/>
    </row>
    <row r="714" spans="3:6" s="103" customFormat="1" x14ac:dyDescent="0.3">
      <c r="C714" s="415"/>
      <c r="E714" s="415"/>
      <c r="F714" s="246"/>
    </row>
    <row r="715" spans="3:6" s="103" customFormat="1" x14ac:dyDescent="0.3">
      <c r="C715" s="415"/>
      <c r="E715" s="415"/>
      <c r="F715" s="246"/>
    </row>
    <row r="716" spans="3:6" s="103" customFormat="1" x14ac:dyDescent="0.3">
      <c r="C716" s="415"/>
      <c r="E716" s="415"/>
      <c r="F716" s="246"/>
    </row>
    <row r="717" spans="3:6" s="103" customFormat="1" x14ac:dyDescent="0.3">
      <c r="C717" s="415"/>
      <c r="E717" s="415"/>
      <c r="F717" s="246"/>
    </row>
    <row r="718" spans="3:6" s="103" customFormat="1" x14ac:dyDescent="0.3">
      <c r="C718" s="415"/>
      <c r="E718" s="415"/>
      <c r="F718" s="246"/>
    </row>
    <row r="719" spans="3:6" s="103" customFormat="1" x14ac:dyDescent="0.3">
      <c r="C719" s="415"/>
      <c r="E719" s="415"/>
      <c r="F719" s="246"/>
    </row>
    <row r="720" spans="3:6" s="103" customFormat="1" x14ac:dyDescent="0.3">
      <c r="C720" s="415"/>
      <c r="E720" s="415"/>
      <c r="F720" s="246"/>
    </row>
    <row r="721" spans="3:6" s="103" customFormat="1" x14ac:dyDescent="0.3">
      <c r="C721" s="415"/>
      <c r="E721" s="415"/>
      <c r="F721" s="246"/>
    </row>
  </sheetData>
  <mergeCells count="69">
    <mergeCell ref="A341:I34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B114:B150"/>
    <mergeCell ref="A114:A150"/>
    <mergeCell ref="A112:I112"/>
    <mergeCell ref="B83:B111"/>
    <mergeCell ref="A83:A111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328:I328"/>
    <mergeCell ref="F339:I339"/>
    <mergeCell ref="F354:I354"/>
    <mergeCell ref="F368:I368"/>
    <mergeCell ref="F289:I289"/>
    <mergeCell ref="F308:I308"/>
    <mergeCell ref="D355:I355"/>
    <mergeCell ref="B244:B272"/>
    <mergeCell ref="A244:A272"/>
    <mergeCell ref="B213:B241"/>
    <mergeCell ref="A213:A241"/>
    <mergeCell ref="D226:I226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271:I271"/>
    <mergeCell ref="A190:A210"/>
    <mergeCell ref="B153:B187"/>
    <mergeCell ref="A153:A187"/>
    <mergeCell ref="A242:I242"/>
    <mergeCell ref="D257:I257"/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  <mergeCell ref="F64:I64"/>
    <mergeCell ref="F79:I79"/>
    <mergeCell ref="F95:I95"/>
    <mergeCell ref="F110:I110"/>
    <mergeCell ref="F130:I130"/>
    <mergeCell ref="F149:I149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CL997"/>
  <sheetViews>
    <sheetView zoomScale="55" zoomScaleNormal="55" workbookViewId="0">
      <selection activeCell="R30" sqref="R30"/>
    </sheetView>
  </sheetViews>
  <sheetFormatPr defaultRowHeight="18" x14ac:dyDescent="0.25"/>
  <cols>
    <col min="1" max="1" width="28.28515625" customWidth="1"/>
    <col min="3" max="3" width="13.5703125" style="416" customWidth="1"/>
    <col min="4" max="4" width="46" customWidth="1"/>
    <col min="5" max="5" width="17.28515625" style="416" customWidth="1"/>
    <col min="6" max="6" width="21.7109375" customWidth="1"/>
    <col min="7" max="7" width="14.85546875" customWidth="1"/>
    <col min="8" max="8" width="14" customWidth="1"/>
    <col min="9" max="9" width="13.7109375" customWidth="1"/>
    <col min="10" max="90" width="9.140625" style="103"/>
  </cols>
  <sheetData>
    <row r="1" spans="1:9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839" t="s">
        <v>9</v>
      </c>
      <c r="G1" s="839" t="s">
        <v>10</v>
      </c>
      <c r="H1" s="839" t="s">
        <v>11</v>
      </c>
      <c r="I1" s="839" t="s">
        <v>12</v>
      </c>
    </row>
    <row r="2" spans="1:9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840"/>
      <c r="G2" s="840"/>
      <c r="H2" s="840"/>
      <c r="I2" s="840"/>
    </row>
    <row r="3" spans="1:9" ht="20.25" x14ac:dyDescent="0.2">
      <c r="A3" s="61" t="s">
        <v>2</v>
      </c>
      <c r="B3" s="65"/>
      <c r="C3" s="426"/>
      <c r="D3" s="64" t="s">
        <v>95</v>
      </c>
      <c r="E3" s="425"/>
      <c r="F3" s="840"/>
      <c r="G3" s="840"/>
      <c r="H3" s="840"/>
      <c r="I3" s="840"/>
    </row>
    <row r="4" spans="1:9" ht="20.25" x14ac:dyDescent="0.2">
      <c r="A4" s="61" t="s">
        <v>93</v>
      </c>
      <c r="B4" s="65"/>
      <c r="C4" s="426"/>
      <c r="D4" s="65"/>
      <c r="E4" s="426"/>
      <c r="F4" s="840"/>
      <c r="G4" s="840"/>
      <c r="H4" s="840"/>
      <c r="I4" s="840"/>
    </row>
    <row r="5" spans="1:9" ht="21" thickBot="1" x14ac:dyDescent="0.25">
      <c r="A5" s="62" t="s">
        <v>4</v>
      </c>
      <c r="B5" s="66"/>
      <c r="C5" s="427"/>
      <c r="D5" s="66"/>
      <c r="E5" s="427"/>
      <c r="F5" s="841"/>
      <c r="G5" s="841"/>
      <c r="H5" s="841"/>
      <c r="I5" s="841"/>
    </row>
    <row r="6" spans="1:9" ht="36.75" thickBot="1" x14ac:dyDescent="0.25">
      <c r="A6" s="200" t="s">
        <v>1157</v>
      </c>
      <c r="B6" s="68"/>
      <c r="C6" s="414" t="s">
        <v>1630</v>
      </c>
      <c r="D6" s="130" t="s">
        <v>1543</v>
      </c>
      <c r="E6" s="417" t="s">
        <v>1629</v>
      </c>
      <c r="F6" s="131">
        <f>'Данные по ТП'!C171</f>
        <v>0</v>
      </c>
      <c r="G6" s="132" t="s">
        <v>1544</v>
      </c>
      <c r="H6" s="131" t="s">
        <v>5</v>
      </c>
      <c r="I6" s="133">
        <f>'Данные по ТП'!F171</f>
        <v>0</v>
      </c>
    </row>
    <row r="7" spans="1:9" ht="19.5" thickBot="1" x14ac:dyDescent="0.25">
      <c r="A7" s="728" t="s">
        <v>1158</v>
      </c>
      <c r="B7" s="869" t="s">
        <v>907</v>
      </c>
      <c r="C7" s="428">
        <v>1</v>
      </c>
      <c r="D7" s="217" t="s">
        <v>903</v>
      </c>
      <c r="E7" s="458"/>
      <c r="F7" s="254"/>
      <c r="G7" s="254"/>
      <c r="H7" s="254"/>
      <c r="I7" s="254"/>
    </row>
    <row r="8" spans="1:9" ht="19.5" thickBot="1" x14ac:dyDescent="0.25">
      <c r="A8" s="729"/>
      <c r="B8" s="870"/>
      <c r="C8" s="428">
        <v>2</v>
      </c>
      <c r="D8" s="217" t="s">
        <v>904</v>
      </c>
      <c r="E8" s="458"/>
      <c r="F8" s="254"/>
      <c r="G8" s="254"/>
      <c r="H8" s="254"/>
      <c r="I8" s="254"/>
    </row>
    <row r="9" spans="1:9" ht="19.5" thickBot="1" x14ac:dyDescent="0.25">
      <c r="A9" s="729"/>
      <c r="B9" s="870"/>
      <c r="C9" s="428">
        <v>3</v>
      </c>
      <c r="D9" s="217" t="s">
        <v>905</v>
      </c>
      <c r="E9" s="458"/>
      <c r="F9" s="254"/>
      <c r="G9" s="254"/>
      <c r="H9" s="254"/>
      <c r="I9" s="254"/>
    </row>
    <row r="10" spans="1:9" ht="19.5" thickBot="1" x14ac:dyDescent="0.25">
      <c r="A10" s="729"/>
      <c r="B10" s="870"/>
      <c r="C10" s="428">
        <v>4</v>
      </c>
      <c r="D10" s="217" t="s">
        <v>906</v>
      </c>
      <c r="E10" s="458"/>
      <c r="F10" s="224"/>
      <c r="G10" s="224"/>
      <c r="H10" s="224"/>
      <c r="I10" s="224"/>
    </row>
    <row r="11" spans="1:9" ht="19.5" thickBot="1" x14ac:dyDescent="0.25">
      <c r="A11" s="729"/>
      <c r="B11" s="870"/>
      <c r="C11" s="428"/>
      <c r="D11" s="217" t="s">
        <v>1177</v>
      </c>
      <c r="E11" s="458"/>
      <c r="F11" s="224"/>
      <c r="G11" s="224"/>
      <c r="H11" s="224"/>
      <c r="I11" s="224"/>
    </row>
    <row r="12" spans="1:9" ht="19.5" thickBot="1" x14ac:dyDescent="0.25">
      <c r="A12" s="729"/>
      <c r="B12" s="870"/>
      <c r="C12" s="428"/>
      <c r="D12" s="217" t="s">
        <v>1178</v>
      </c>
      <c r="E12" s="458"/>
      <c r="F12" s="224"/>
      <c r="G12" s="224"/>
      <c r="H12" s="224"/>
      <c r="I12" s="224"/>
    </row>
    <row r="13" spans="1:9" ht="19.5" thickBot="1" x14ac:dyDescent="0.25">
      <c r="A13" s="729"/>
      <c r="B13" s="870"/>
      <c r="C13" s="428">
        <v>5</v>
      </c>
      <c r="D13" s="217">
        <v>5</v>
      </c>
      <c r="E13" s="458"/>
      <c r="F13" s="224"/>
      <c r="G13" s="224"/>
      <c r="H13" s="224"/>
      <c r="I13" s="224"/>
    </row>
    <row r="14" spans="1:9" ht="19.5" thickBot="1" x14ac:dyDescent="0.25">
      <c r="A14" s="729"/>
      <c r="B14" s="870"/>
      <c r="C14" s="428">
        <v>10</v>
      </c>
      <c r="D14" s="217" t="s">
        <v>953</v>
      </c>
      <c r="E14" s="458"/>
      <c r="F14" s="224"/>
      <c r="G14" s="224"/>
      <c r="H14" s="224"/>
      <c r="I14" s="224"/>
    </row>
    <row r="15" spans="1:9" ht="19.5" thickBot="1" x14ac:dyDescent="0.25">
      <c r="A15" s="729"/>
      <c r="B15" s="870"/>
      <c r="C15" s="428"/>
      <c r="D15" s="217"/>
      <c r="E15" s="458"/>
      <c r="F15" s="224"/>
      <c r="G15" s="224"/>
      <c r="H15" s="224"/>
      <c r="I15" s="224"/>
    </row>
    <row r="16" spans="1:9" ht="19.5" thickBot="1" x14ac:dyDescent="0.25">
      <c r="A16" s="729"/>
      <c r="B16" s="870"/>
      <c r="C16" s="428"/>
      <c r="D16" s="217"/>
      <c r="E16" s="458"/>
      <c r="F16" s="387"/>
      <c r="G16" s="387"/>
      <c r="H16" s="387"/>
      <c r="I16" s="387"/>
    </row>
    <row r="17" spans="1:10" ht="19.5" thickBot="1" x14ac:dyDescent="0.25">
      <c r="A17" s="729"/>
      <c r="B17" s="870"/>
      <c r="C17" s="428"/>
      <c r="D17" s="3"/>
      <c r="E17" s="420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 x14ac:dyDescent="0.25">
      <c r="A18" s="729"/>
      <c r="B18" s="870"/>
      <c r="C18" s="428"/>
      <c r="D18" s="3"/>
      <c r="E18" s="420"/>
      <c r="F18" s="141">
        <f>(F17*1.73*380*0.9)/1000</f>
        <v>0</v>
      </c>
      <c r="G18" s="141">
        <f>(G17*1.73*380*0.9)/1000</f>
        <v>0</v>
      </c>
      <c r="H18" s="141">
        <f>(H17*1.73*380*0.9)/1000</f>
        <v>0</v>
      </c>
      <c r="I18" s="142"/>
      <c r="J18" s="177"/>
    </row>
    <row r="19" spans="1:10" ht="18.75" thickBot="1" x14ac:dyDescent="0.25">
      <c r="A19" s="729"/>
      <c r="B19" s="870"/>
      <c r="C19" s="428"/>
      <c r="D19" s="3"/>
      <c r="E19" s="421"/>
      <c r="F19" s="742">
        <f>(F18+G18+H18)</f>
        <v>0</v>
      </c>
      <c r="G19" s="743"/>
      <c r="H19" s="743"/>
      <c r="I19" s="744"/>
    </row>
    <row r="20" spans="1:10" ht="19.5" thickBot="1" x14ac:dyDescent="0.25">
      <c r="A20" s="729"/>
      <c r="B20" s="870"/>
      <c r="C20" s="431"/>
      <c r="D20" s="784"/>
      <c r="E20" s="834"/>
      <c r="F20" s="834"/>
      <c r="G20" s="834"/>
      <c r="H20" s="834"/>
      <c r="I20" s="835"/>
    </row>
    <row r="21" spans="1:10" ht="47.25" customHeight="1" thickBot="1" x14ac:dyDescent="0.25">
      <c r="A21" s="766"/>
      <c r="B21" s="766"/>
      <c r="C21" s="766"/>
      <c r="D21" s="766"/>
      <c r="E21" s="766"/>
      <c r="F21" s="766"/>
      <c r="G21" s="766"/>
      <c r="H21" s="766"/>
      <c r="I21" s="766"/>
    </row>
    <row r="22" spans="1:10" ht="36.75" thickBot="1" x14ac:dyDescent="0.25">
      <c r="A22" s="297" t="s">
        <v>1246</v>
      </c>
      <c r="B22" s="74"/>
      <c r="C22" s="414" t="s">
        <v>1630</v>
      </c>
      <c r="D22" s="130" t="s">
        <v>1543</v>
      </c>
      <c r="E22" s="417" t="s">
        <v>1629</v>
      </c>
      <c r="F22" s="131" t="str">
        <f>'Данные по ТП'!C172</f>
        <v>ТМ-400/10</v>
      </c>
      <c r="G22" s="132" t="s">
        <v>1544</v>
      </c>
      <c r="H22" s="131" t="s">
        <v>5</v>
      </c>
      <c r="I22" s="133">
        <f>'Данные по ТП'!F172</f>
        <v>57695</v>
      </c>
    </row>
    <row r="23" spans="1:10" ht="19.5" thickBot="1" x14ac:dyDescent="0.25">
      <c r="A23" s="865" t="s">
        <v>1209</v>
      </c>
      <c r="B23" s="847" t="s">
        <v>908</v>
      </c>
      <c r="C23" s="428">
        <v>1</v>
      </c>
      <c r="D23" s="182" t="s">
        <v>836</v>
      </c>
      <c r="E23" s="418"/>
      <c r="F23" s="224"/>
      <c r="G23" s="224"/>
      <c r="H23" s="224"/>
      <c r="I23" s="224"/>
    </row>
    <row r="24" spans="1:10" ht="19.5" thickBot="1" x14ac:dyDescent="0.25">
      <c r="A24" s="866"/>
      <c r="B24" s="850"/>
      <c r="C24" s="428">
        <v>2</v>
      </c>
      <c r="D24" s="182" t="s">
        <v>909</v>
      </c>
      <c r="E24" s="418"/>
      <c r="F24" s="224"/>
      <c r="G24" s="224"/>
      <c r="H24" s="224"/>
      <c r="I24" s="224"/>
    </row>
    <row r="25" spans="1:10" ht="19.5" thickBot="1" x14ac:dyDescent="0.25">
      <c r="A25" s="866"/>
      <c r="B25" s="850"/>
      <c r="C25" s="428">
        <v>3</v>
      </c>
      <c r="D25" s="182" t="s">
        <v>837</v>
      </c>
      <c r="E25" s="418"/>
      <c r="F25" s="224">
        <v>0</v>
      </c>
      <c r="G25" s="224">
        <v>0</v>
      </c>
      <c r="H25" s="224">
        <v>0</v>
      </c>
      <c r="I25" s="224">
        <v>0</v>
      </c>
    </row>
    <row r="26" spans="1:10" ht="19.5" thickBot="1" x14ac:dyDescent="0.25">
      <c r="A26" s="866"/>
      <c r="B26" s="850"/>
      <c r="C26" s="428">
        <v>4</v>
      </c>
      <c r="D26" s="182" t="s">
        <v>838</v>
      </c>
      <c r="E26" s="418"/>
      <c r="F26" s="224"/>
      <c r="G26" s="224"/>
      <c r="H26" s="224"/>
      <c r="I26" s="224"/>
    </row>
    <row r="27" spans="1:10" ht="19.5" thickBot="1" x14ac:dyDescent="0.25">
      <c r="A27" s="866"/>
      <c r="B27" s="850"/>
      <c r="C27" s="428">
        <v>5</v>
      </c>
      <c r="D27" s="182" t="s">
        <v>839</v>
      </c>
      <c r="E27" s="418"/>
      <c r="F27" s="224">
        <v>0</v>
      </c>
      <c r="G27" s="224">
        <v>0</v>
      </c>
      <c r="H27" s="224">
        <v>0</v>
      </c>
      <c r="I27" s="224">
        <v>0</v>
      </c>
    </row>
    <row r="28" spans="1:10" ht="19.5" thickBot="1" x14ac:dyDescent="0.25">
      <c r="A28" s="866"/>
      <c r="B28" s="850"/>
      <c r="C28" s="428">
        <v>6</v>
      </c>
      <c r="D28" s="182" t="s">
        <v>840</v>
      </c>
      <c r="E28" s="418"/>
      <c r="F28" s="224">
        <v>0</v>
      </c>
      <c r="G28" s="224">
        <v>0</v>
      </c>
      <c r="H28" s="224">
        <v>0</v>
      </c>
      <c r="I28" s="224">
        <v>0</v>
      </c>
    </row>
    <row r="29" spans="1:10" ht="19.5" thickBot="1" x14ac:dyDescent="0.25">
      <c r="A29" s="866"/>
      <c r="B29" s="850"/>
      <c r="C29" s="428">
        <v>7</v>
      </c>
      <c r="D29" s="182" t="s">
        <v>125</v>
      </c>
      <c r="E29" s="418"/>
      <c r="F29" s="224"/>
      <c r="G29" s="224"/>
      <c r="H29" s="224"/>
      <c r="I29" s="224"/>
    </row>
    <row r="30" spans="1:10" ht="19.5" thickBot="1" x14ac:dyDescent="0.25">
      <c r="A30" s="866"/>
      <c r="B30" s="850"/>
      <c r="C30" s="428">
        <v>8</v>
      </c>
      <c r="D30" s="182" t="s">
        <v>119</v>
      </c>
      <c r="E30" s="418"/>
      <c r="F30" s="224"/>
      <c r="G30" s="224"/>
      <c r="H30" s="224"/>
      <c r="I30" s="224"/>
    </row>
    <row r="31" spans="1:10" ht="19.5" thickBot="1" x14ac:dyDescent="0.25">
      <c r="A31" s="866"/>
      <c r="B31" s="850"/>
      <c r="C31" s="428"/>
      <c r="D31" s="182"/>
      <c r="E31" s="418"/>
      <c r="F31" s="224"/>
      <c r="G31" s="224"/>
      <c r="H31" s="224"/>
      <c r="I31" s="224"/>
    </row>
    <row r="32" spans="1:10" ht="19.5" thickBot="1" x14ac:dyDescent="0.25">
      <c r="A32" s="866"/>
      <c r="B32" s="850"/>
      <c r="C32" s="428"/>
      <c r="D32" s="182"/>
      <c r="E32" s="418"/>
      <c r="F32" s="224"/>
      <c r="G32" s="224"/>
      <c r="H32" s="224"/>
      <c r="I32" s="224"/>
    </row>
    <row r="33" spans="1:10" ht="19.5" thickBot="1" x14ac:dyDescent="0.25">
      <c r="A33" s="866"/>
      <c r="B33" s="850"/>
      <c r="C33" s="428"/>
      <c r="D33" s="3" t="s">
        <v>1506</v>
      </c>
      <c r="E33" s="420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 x14ac:dyDescent="0.25">
      <c r="A34" s="866"/>
      <c r="B34" s="850"/>
      <c r="C34" s="428"/>
      <c r="D34" s="3" t="s">
        <v>1507</v>
      </c>
      <c r="E34" s="420"/>
      <c r="F34" s="141">
        <f>(F33*1.73*380*0.9)/1000</f>
        <v>0</v>
      </c>
      <c r="G34" s="141">
        <f>(G33*1.73*380*0.9)/1000</f>
        <v>0</v>
      </c>
      <c r="H34" s="141">
        <f>(H33*1.73*380*0.9)/1000</f>
        <v>0</v>
      </c>
      <c r="I34" s="142"/>
      <c r="J34" s="177"/>
    </row>
    <row r="35" spans="1:10" ht="18.75" thickBot="1" x14ac:dyDescent="0.25">
      <c r="A35" s="866"/>
      <c r="B35" s="850"/>
      <c r="C35" s="428"/>
      <c r="D35" s="3" t="s">
        <v>1508</v>
      </c>
      <c r="E35" s="421"/>
      <c r="F35" s="742">
        <f>(F34+G34+H34)</f>
        <v>0</v>
      </c>
      <c r="G35" s="743"/>
      <c r="H35" s="743"/>
      <c r="I35" s="744"/>
    </row>
    <row r="36" spans="1:10" ht="19.5" thickBot="1" x14ac:dyDescent="0.25">
      <c r="A36" s="866"/>
      <c r="B36" s="850"/>
      <c r="C36" s="431"/>
      <c r="D36" s="765"/>
      <c r="E36" s="766"/>
      <c r="F36" s="766"/>
      <c r="G36" s="766"/>
      <c r="H36" s="766"/>
      <c r="I36" s="779"/>
    </row>
    <row r="37" spans="1:10" ht="36.75" thickBot="1" x14ac:dyDescent="0.25">
      <c r="A37" s="866"/>
      <c r="B37" s="850"/>
      <c r="C37" s="414" t="s">
        <v>1630</v>
      </c>
      <c r="D37" s="130" t="s">
        <v>1519</v>
      </c>
      <c r="E37" s="417" t="s">
        <v>1629</v>
      </c>
      <c r="F37" s="131" t="str">
        <f>'Данные по ТП'!C173</f>
        <v>ТМ-400/10</v>
      </c>
      <c r="G37" s="132" t="s">
        <v>1544</v>
      </c>
      <c r="H37" s="131" t="s">
        <v>5</v>
      </c>
      <c r="I37" s="133">
        <f>'Данные по ТП'!F173</f>
        <v>57987</v>
      </c>
    </row>
    <row r="38" spans="1:10" ht="19.5" thickBot="1" x14ac:dyDescent="0.25">
      <c r="A38" s="866"/>
      <c r="B38" s="850"/>
      <c r="C38" s="428">
        <v>9</v>
      </c>
      <c r="D38" s="182" t="s">
        <v>841</v>
      </c>
      <c r="E38" s="418"/>
      <c r="F38" s="224">
        <v>30</v>
      </c>
      <c r="G38" s="224">
        <v>28</v>
      </c>
      <c r="H38" s="224">
        <v>40</v>
      </c>
      <c r="I38" s="224">
        <v>12</v>
      </c>
    </row>
    <row r="39" spans="1:10" ht="19.5" thickBot="1" x14ac:dyDescent="0.25">
      <c r="A39" s="866"/>
      <c r="B39" s="850"/>
      <c r="C39" s="428">
        <v>10</v>
      </c>
      <c r="D39" s="182" t="s">
        <v>910</v>
      </c>
      <c r="E39" s="418"/>
      <c r="F39" s="224"/>
      <c r="G39" s="224"/>
      <c r="H39" s="224"/>
      <c r="I39" s="224"/>
    </row>
    <row r="40" spans="1:10" ht="19.5" thickBot="1" x14ac:dyDescent="0.25">
      <c r="A40" s="866"/>
      <c r="B40" s="850"/>
      <c r="C40" s="428">
        <v>11</v>
      </c>
      <c r="D40" s="182" t="s">
        <v>842</v>
      </c>
      <c r="E40" s="418"/>
      <c r="F40" s="224">
        <v>28</v>
      </c>
      <c r="G40" s="224">
        <v>28</v>
      </c>
      <c r="H40" s="224">
        <v>33</v>
      </c>
      <c r="I40" s="224">
        <v>9</v>
      </c>
    </row>
    <row r="41" spans="1:10" ht="19.5" thickBot="1" x14ac:dyDescent="0.25">
      <c r="A41" s="866"/>
      <c r="B41" s="850"/>
      <c r="C41" s="428">
        <v>12</v>
      </c>
      <c r="D41" s="182" t="s">
        <v>911</v>
      </c>
      <c r="E41" s="418"/>
      <c r="F41" s="224"/>
      <c r="G41" s="224"/>
      <c r="H41" s="224"/>
      <c r="I41" s="224"/>
    </row>
    <row r="42" spans="1:10" ht="19.5" thickBot="1" x14ac:dyDescent="0.25">
      <c r="A42" s="866"/>
      <c r="B42" s="850"/>
      <c r="C42" s="428">
        <v>13</v>
      </c>
      <c r="D42" s="182" t="s">
        <v>843</v>
      </c>
      <c r="E42" s="418"/>
      <c r="F42" s="224"/>
      <c r="G42" s="224"/>
      <c r="H42" s="224"/>
      <c r="I42" s="224"/>
    </row>
    <row r="43" spans="1:10" ht="19.5" thickBot="1" x14ac:dyDescent="0.25">
      <c r="A43" s="866"/>
      <c r="B43" s="850"/>
      <c r="C43" s="428">
        <v>14</v>
      </c>
      <c r="D43" s="182" t="s">
        <v>912</v>
      </c>
      <c r="E43" s="418"/>
      <c r="F43" s="224"/>
      <c r="G43" s="224"/>
      <c r="H43" s="224"/>
      <c r="I43" s="224"/>
    </row>
    <row r="44" spans="1:10" ht="19.5" thickBot="1" x14ac:dyDescent="0.25">
      <c r="A44" s="866"/>
      <c r="B44" s="850"/>
      <c r="C44" s="428">
        <v>15</v>
      </c>
      <c r="D44" s="182" t="s">
        <v>844</v>
      </c>
      <c r="E44" s="418"/>
      <c r="F44" s="224">
        <v>28</v>
      </c>
      <c r="G44" s="224">
        <v>32</v>
      </c>
      <c r="H44" s="224">
        <v>60</v>
      </c>
      <c r="I44" s="224">
        <v>26</v>
      </c>
    </row>
    <row r="45" spans="1:10" ht="19.5" thickBot="1" x14ac:dyDescent="0.25">
      <c r="A45" s="866"/>
      <c r="B45" s="850"/>
      <c r="C45" s="428">
        <v>16</v>
      </c>
      <c r="D45" s="182" t="s">
        <v>845</v>
      </c>
      <c r="E45" s="418"/>
      <c r="F45" s="224">
        <v>23</v>
      </c>
      <c r="G45" s="224">
        <v>36</v>
      </c>
      <c r="H45" s="224">
        <v>42</v>
      </c>
      <c r="I45" s="224">
        <v>12</v>
      </c>
    </row>
    <row r="46" spans="1:10" ht="19.5" thickBot="1" x14ac:dyDescent="0.25">
      <c r="A46" s="866"/>
      <c r="B46" s="850"/>
      <c r="C46" s="428"/>
      <c r="D46" s="182"/>
      <c r="E46" s="418"/>
      <c r="F46" s="387"/>
      <c r="G46" s="387"/>
      <c r="H46" s="387"/>
      <c r="I46" s="387"/>
    </row>
    <row r="47" spans="1:10" ht="19.5" thickBot="1" x14ac:dyDescent="0.25">
      <c r="A47" s="866"/>
      <c r="B47" s="850"/>
      <c r="C47" s="428"/>
      <c r="D47" s="182"/>
      <c r="E47" s="418"/>
      <c r="F47" s="387"/>
      <c r="G47" s="387"/>
      <c r="H47" s="387"/>
      <c r="I47" s="387"/>
    </row>
    <row r="48" spans="1:10" ht="19.5" thickBot="1" x14ac:dyDescent="0.25">
      <c r="A48" s="866"/>
      <c r="B48" s="850"/>
      <c r="C48" s="428"/>
      <c r="D48" s="3" t="s">
        <v>1505</v>
      </c>
      <c r="E48" s="420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 x14ac:dyDescent="0.25">
      <c r="A49" s="866"/>
      <c r="B49" s="850"/>
      <c r="C49" s="428"/>
      <c r="D49" s="3" t="s">
        <v>1507</v>
      </c>
      <c r="E49" s="420"/>
      <c r="F49" s="141">
        <f>(F48*1.73*380*0.9)/1000</f>
        <v>64.490939999999995</v>
      </c>
      <c r="G49" s="141">
        <f>(G48*1.73*380*0.9)/1000</f>
        <v>73.365840000000006</v>
      </c>
      <c r="H49" s="141">
        <f>(H48*1.73*380*0.9)/1000</f>
        <v>103.54049999999999</v>
      </c>
      <c r="I49" s="142"/>
      <c r="J49" s="177"/>
    </row>
    <row r="50" spans="1:10" ht="18.75" thickBot="1" x14ac:dyDescent="0.25">
      <c r="A50" s="866"/>
      <c r="B50" s="850"/>
      <c r="C50" s="428"/>
      <c r="D50" s="3" t="s">
        <v>1509</v>
      </c>
      <c r="E50" s="421"/>
      <c r="F50" s="742">
        <f>(F49+G49+H49)</f>
        <v>241.39728000000002</v>
      </c>
      <c r="G50" s="743"/>
      <c r="H50" s="743"/>
      <c r="I50" s="744"/>
    </row>
    <row r="51" spans="1:10" ht="19.5" thickBot="1" x14ac:dyDescent="0.25">
      <c r="A51" s="866"/>
      <c r="B51" s="850"/>
      <c r="C51" s="431"/>
      <c r="D51" s="765"/>
      <c r="E51" s="766"/>
      <c r="F51" s="766"/>
      <c r="G51" s="766"/>
      <c r="H51" s="766"/>
      <c r="I51" s="779"/>
    </row>
    <row r="52" spans="1:10" ht="19.5" thickBot="1" x14ac:dyDescent="0.25">
      <c r="A52" s="867"/>
      <c r="B52" s="851"/>
      <c r="C52" s="465"/>
      <c r="D52" s="37" t="s">
        <v>88</v>
      </c>
      <c r="E52" s="434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10" ht="46.5" customHeight="1" thickBot="1" x14ac:dyDescent="0.25">
      <c r="A53" s="800"/>
      <c r="B53" s="800"/>
      <c r="C53" s="800"/>
      <c r="D53" s="800"/>
      <c r="E53" s="800"/>
      <c r="F53" s="800"/>
      <c r="G53" s="800"/>
      <c r="H53" s="800"/>
      <c r="I53" s="800"/>
    </row>
    <row r="54" spans="1:10" ht="36.75" thickBot="1" x14ac:dyDescent="0.25">
      <c r="A54" s="297" t="s">
        <v>1246</v>
      </c>
      <c r="B54" s="74"/>
      <c r="C54" s="414" t="s">
        <v>1630</v>
      </c>
      <c r="D54" s="130" t="s">
        <v>1543</v>
      </c>
      <c r="E54" s="417" t="s">
        <v>1629</v>
      </c>
      <c r="F54" s="131" t="str">
        <f>'Данные по ТП'!C174</f>
        <v>ТМ-630/10</v>
      </c>
      <c r="G54" s="132" t="s">
        <v>1544</v>
      </c>
      <c r="H54" s="131" t="s">
        <v>5</v>
      </c>
      <c r="I54" s="133">
        <f>'Данные по ТП'!F174</f>
        <v>1712</v>
      </c>
    </row>
    <row r="55" spans="1:10" ht="18" customHeight="1" thickBot="1" x14ac:dyDescent="0.25">
      <c r="A55" s="865" t="s">
        <v>1209</v>
      </c>
      <c r="B55" s="847" t="s">
        <v>913</v>
      </c>
      <c r="C55" s="428">
        <v>1</v>
      </c>
      <c r="D55" s="188" t="s">
        <v>708</v>
      </c>
      <c r="E55" s="422"/>
      <c r="F55" s="254"/>
      <c r="G55" s="224"/>
      <c r="H55" s="224"/>
      <c r="I55" s="224"/>
    </row>
    <row r="56" spans="1:10" ht="19.5" thickBot="1" x14ac:dyDescent="0.25">
      <c r="A56" s="866"/>
      <c r="B56" s="850"/>
      <c r="C56" s="428">
        <v>2</v>
      </c>
      <c r="D56" s="188" t="s">
        <v>914</v>
      </c>
      <c r="E56" s="422"/>
      <c r="F56" s="254"/>
      <c r="G56" s="224"/>
      <c r="H56" s="224"/>
      <c r="I56" s="224"/>
    </row>
    <row r="57" spans="1:10" ht="19.5" thickBot="1" x14ac:dyDescent="0.25">
      <c r="A57" s="866"/>
      <c r="B57" s="850"/>
      <c r="C57" s="428">
        <v>3</v>
      </c>
      <c r="D57" s="188" t="s">
        <v>121</v>
      </c>
      <c r="E57" s="422"/>
      <c r="F57" s="254"/>
      <c r="G57" s="224"/>
      <c r="H57" s="224"/>
      <c r="I57" s="224"/>
    </row>
    <row r="58" spans="1:10" ht="19.5" customHeight="1" thickBot="1" x14ac:dyDescent="0.25">
      <c r="A58" s="866"/>
      <c r="B58" s="850"/>
      <c r="C58" s="428">
        <v>4</v>
      </c>
      <c r="D58" s="182" t="s">
        <v>846</v>
      </c>
      <c r="E58" s="418"/>
      <c r="F58" s="224">
        <v>0</v>
      </c>
      <c r="G58" s="224">
        <v>0</v>
      </c>
      <c r="H58" s="302">
        <v>0</v>
      </c>
      <c r="I58" s="224">
        <v>0</v>
      </c>
    </row>
    <row r="59" spans="1:10" ht="19.5" thickBot="1" x14ac:dyDescent="0.25">
      <c r="A59" s="866"/>
      <c r="B59" s="850"/>
      <c r="C59" s="428">
        <v>6</v>
      </c>
      <c r="D59" s="182" t="s">
        <v>847</v>
      </c>
      <c r="E59" s="418"/>
      <c r="F59" s="224">
        <v>27</v>
      </c>
      <c r="G59" s="224">
        <v>31</v>
      </c>
      <c r="H59" s="224">
        <v>38</v>
      </c>
      <c r="I59" s="224">
        <v>4</v>
      </c>
    </row>
    <row r="60" spans="1:10" ht="19.5" thickBot="1" x14ac:dyDescent="0.25">
      <c r="A60" s="866"/>
      <c r="B60" s="850"/>
      <c r="C60" s="428">
        <v>8</v>
      </c>
      <c r="D60" s="182" t="s">
        <v>848</v>
      </c>
      <c r="E60" s="418"/>
      <c r="F60" s="224">
        <v>0</v>
      </c>
      <c r="G60" s="224">
        <v>0</v>
      </c>
      <c r="H60" s="224">
        <v>0</v>
      </c>
      <c r="I60" s="224">
        <v>0</v>
      </c>
    </row>
    <row r="61" spans="1:10" ht="19.5" thickBot="1" x14ac:dyDescent="0.25">
      <c r="A61" s="866"/>
      <c r="B61" s="850"/>
      <c r="C61" s="428" t="s">
        <v>1640</v>
      </c>
      <c r="D61" s="182" t="s">
        <v>1247</v>
      </c>
      <c r="E61" s="418"/>
      <c r="F61" s="224">
        <v>51</v>
      </c>
      <c r="G61" s="224">
        <v>51</v>
      </c>
      <c r="H61" s="224">
        <v>43</v>
      </c>
      <c r="I61" s="224">
        <v>7</v>
      </c>
    </row>
    <row r="62" spans="1:10" ht="19.5" thickBot="1" x14ac:dyDescent="0.25">
      <c r="A62" s="866"/>
      <c r="B62" s="850"/>
      <c r="C62" s="428"/>
      <c r="D62" s="182"/>
      <c r="E62" s="418"/>
      <c r="F62" s="224"/>
      <c r="G62" s="224"/>
      <c r="H62" s="224"/>
      <c r="I62" s="224"/>
    </row>
    <row r="63" spans="1:10" ht="19.5" thickBot="1" x14ac:dyDescent="0.25">
      <c r="A63" s="866"/>
      <c r="B63" s="850"/>
      <c r="C63" s="428"/>
      <c r="D63" s="182"/>
      <c r="E63" s="418"/>
      <c r="F63" s="224"/>
      <c r="G63" s="224"/>
      <c r="H63" s="224"/>
      <c r="I63" s="224"/>
    </row>
    <row r="64" spans="1:10" ht="19.5" thickBot="1" x14ac:dyDescent="0.25">
      <c r="A64" s="866"/>
      <c r="B64" s="850"/>
      <c r="C64" s="428"/>
      <c r="D64" s="3" t="s">
        <v>1506</v>
      </c>
      <c r="E64" s="420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 x14ac:dyDescent="0.25">
      <c r="A65" s="866"/>
      <c r="B65" s="850"/>
      <c r="C65" s="428"/>
      <c r="D65" s="3" t="s">
        <v>1507</v>
      </c>
      <c r="E65" s="420"/>
      <c r="F65" s="141">
        <f>(F64*1.73*380*0.9)/1000</f>
        <v>46.149479999999997</v>
      </c>
      <c r="G65" s="141">
        <f>(G64*1.73*380*0.9)/1000</f>
        <v>48.516119999999994</v>
      </c>
      <c r="H65" s="141">
        <f>(H64*1.73*380*0.9)/1000</f>
        <v>47.924459999999996</v>
      </c>
      <c r="I65" s="142"/>
      <c r="J65" s="177"/>
    </row>
    <row r="66" spans="1:10" ht="18.75" thickBot="1" x14ac:dyDescent="0.25">
      <c r="A66" s="866"/>
      <c r="B66" s="850"/>
      <c r="C66" s="428"/>
      <c r="D66" s="3" t="s">
        <v>1508</v>
      </c>
      <c r="E66" s="421"/>
      <c r="F66" s="742">
        <f>(F65+G65+H65)</f>
        <v>142.59005999999999</v>
      </c>
      <c r="G66" s="743"/>
      <c r="H66" s="743"/>
      <c r="I66" s="744"/>
      <c r="J66" s="177"/>
    </row>
    <row r="67" spans="1:10" ht="19.5" thickBot="1" x14ac:dyDescent="0.25">
      <c r="A67" s="866"/>
      <c r="B67" s="850"/>
      <c r="C67" s="431"/>
      <c r="D67" s="765"/>
      <c r="E67" s="766"/>
      <c r="F67" s="766"/>
      <c r="G67" s="766"/>
      <c r="H67" s="766"/>
      <c r="I67" s="779"/>
      <c r="J67" s="177"/>
    </row>
    <row r="68" spans="1:10" ht="36.75" thickBot="1" x14ac:dyDescent="0.25">
      <c r="A68" s="866"/>
      <c r="B68" s="850"/>
      <c r="C68" s="414" t="s">
        <v>1630</v>
      </c>
      <c r="D68" s="130" t="s">
        <v>1519</v>
      </c>
      <c r="E68" s="417" t="s">
        <v>1629</v>
      </c>
      <c r="F68" s="131" t="str">
        <f>'Данные по ТП'!C175</f>
        <v>ТМ-630/10</v>
      </c>
      <c r="G68" s="132" t="s">
        <v>1544</v>
      </c>
      <c r="H68" s="131" t="s">
        <v>5</v>
      </c>
      <c r="I68" s="133">
        <f>'Данные по ТП'!F175</f>
        <v>1715</v>
      </c>
      <c r="J68" s="177"/>
    </row>
    <row r="69" spans="1:10" ht="19.5" thickBot="1" x14ac:dyDescent="0.25">
      <c r="A69" s="866"/>
      <c r="B69" s="850"/>
      <c r="C69" s="428">
        <v>9</v>
      </c>
      <c r="D69" s="217" t="s">
        <v>38</v>
      </c>
      <c r="E69" s="458"/>
      <c r="F69" s="254"/>
      <c r="G69" s="254"/>
      <c r="H69" s="254"/>
      <c r="I69" s="254"/>
    </row>
    <row r="70" spans="1:10" ht="19.5" thickBot="1" x14ac:dyDescent="0.25">
      <c r="A70" s="866"/>
      <c r="B70" s="850"/>
      <c r="C70" s="428">
        <v>10</v>
      </c>
      <c r="D70" s="182" t="s">
        <v>849</v>
      </c>
      <c r="E70" s="418"/>
      <c r="F70" s="224">
        <v>8</v>
      </c>
      <c r="G70" s="224">
        <v>20</v>
      </c>
      <c r="H70" s="224">
        <v>9</v>
      </c>
      <c r="I70" s="224">
        <v>6</v>
      </c>
    </row>
    <row r="71" spans="1:10" ht="19.5" thickBot="1" x14ac:dyDescent="0.25">
      <c r="A71" s="866"/>
      <c r="B71" s="850"/>
      <c r="C71" s="428">
        <v>11</v>
      </c>
      <c r="D71" s="182" t="s">
        <v>127</v>
      </c>
      <c r="E71" s="418"/>
      <c r="F71" s="224"/>
      <c r="G71" s="224"/>
      <c r="H71" s="224"/>
      <c r="I71" s="224"/>
    </row>
    <row r="72" spans="1:10" ht="19.5" thickBot="1" x14ac:dyDescent="0.25">
      <c r="A72" s="866"/>
      <c r="B72" s="850"/>
      <c r="C72" s="428">
        <v>12</v>
      </c>
      <c r="D72" s="182" t="s">
        <v>850</v>
      </c>
      <c r="E72" s="418"/>
      <c r="F72" s="224">
        <v>37</v>
      </c>
      <c r="G72" s="224">
        <v>27</v>
      </c>
      <c r="H72" s="224">
        <v>30</v>
      </c>
      <c r="I72" s="224">
        <v>11</v>
      </c>
    </row>
    <row r="73" spans="1:10" ht="19.5" thickBot="1" x14ac:dyDescent="0.25">
      <c r="A73" s="866"/>
      <c r="B73" s="850"/>
      <c r="C73" s="428">
        <v>13</v>
      </c>
      <c r="D73" s="182" t="s">
        <v>129</v>
      </c>
      <c r="E73" s="418"/>
      <c r="F73" s="224"/>
      <c r="G73" s="224"/>
      <c r="H73" s="224"/>
      <c r="I73" s="224"/>
    </row>
    <row r="74" spans="1:10" ht="19.5" thickBot="1" x14ac:dyDescent="0.25">
      <c r="A74" s="866"/>
      <c r="B74" s="850"/>
      <c r="C74" s="428">
        <v>14</v>
      </c>
      <c r="D74" s="182" t="s">
        <v>851</v>
      </c>
      <c r="E74" s="418"/>
      <c r="F74" s="224">
        <v>12</v>
      </c>
      <c r="G74" s="224">
        <v>6</v>
      </c>
      <c r="H74" s="224">
        <v>9</v>
      </c>
      <c r="I74" s="224">
        <v>5</v>
      </c>
    </row>
    <row r="75" spans="1:10" ht="19.5" thickBot="1" x14ac:dyDescent="0.25">
      <c r="A75" s="866"/>
      <c r="B75" s="850"/>
      <c r="C75" s="428" t="s">
        <v>1639</v>
      </c>
      <c r="D75" s="182" t="s">
        <v>1247</v>
      </c>
      <c r="E75" s="418"/>
      <c r="F75" s="224">
        <v>30</v>
      </c>
      <c r="G75" s="224">
        <v>21</v>
      </c>
      <c r="H75" s="224">
        <v>22</v>
      </c>
      <c r="I75" s="224">
        <v>8</v>
      </c>
    </row>
    <row r="76" spans="1:10" ht="19.5" thickBot="1" x14ac:dyDescent="0.25">
      <c r="A76" s="866"/>
      <c r="B76" s="850"/>
      <c r="C76" s="428"/>
      <c r="D76" s="182"/>
      <c r="E76" s="418"/>
      <c r="F76" s="387"/>
      <c r="G76" s="387"/>
      <c r="H76" s="387"/>
      <c r="I76" s="387"/>
    </row>
    <row r="77" spans="1:10" ht="19.5" thickBot="1" x14ac:dyDescent="0.25">
      <c r="A77" s="866"/>
      <c r="B77" s="850"/>
      <c r="C77" s="428"/>
      <c r="D77" s="182"/>
      <c r="E77" s="418"/>
      <c r="F77" s="387"/>
      <c r="G77" s="387"/>
      <c r="H77" s="387"/>
      <c r="I77" s="387"/>
    </row>
    <row r="78" spans="1:10" ht="19.5" thickBot="1" x14ac:dyDescent="0.25">
      <c r="A78" s="866"/>
      <c r="B78" s="850"/>
      <c r="C78" s="428"/>
      <c r="D78" s="3" t="s">
        <v>1505</v>
      </c>
      <c r="E78" s="420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 x14ac:dyDescent="0.25">
      <c r="A79" s="866"/>
      <c r="B79" s="850"/>
      <c r="C79" s="428"/>
      <c r="D79" s="3" t="s">
        <v>1507</v>
      </c>
      <c r="E79" s="420"/>
      <c r="F79" s="141">
        <f>(F78*1.73*380*0.9)/1000</f>
        <v>51.474419999999995</v>
      </c>
      <c r="G79" s="141">
        <f>(G78*1.73*380*0.9)/1000</f>
        <v>43.782840000000007</v>
      </c>
      <c r="H79" s="141">
        <f>(H78*1.73*380*0.9)/1000</f>
        <v>41.416200000000003</v>
      </c>
      <c r="I79" s="142"/>
      <c r="J79" s="177"/>
    </row>
    <row r="80" spans="1:10" ht="18.75" thickBot="1" x14ac:dyDescent="0.25">
      <c r="A80" s="866"/>
      <c r="B80" s="850"/>
      <c r="C80" s="428"/>
      <c r="D80" s="3" t="s">
        <v>1509</v>
      </c>
      <c r="E80" s="421"/>
      <c r="F80" s="742">
        <f>(F79+G79+H79)</f>
        <v>136.67346000000001</v>
      </c>
      <c r="G80" s="743"/>
      <c r="H80" s="743"/>
      <c r="I80" s="744"/>
    </row>
    <row r="81" spans="1:10" ht="19.5" thickBot="1" x14ac:dyDescent="0.25">
      <c r="A81" s="867"/>
      <c r="B81" s="851"/>
      <c r="C81" s="465"/>
      <c r="D81" s="37" t="s">
        <v>88</v>
      </c>
      <c r="E81" s="434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10" ht="33.75" customHeight="1" thickBot="1" x14ac:dyDescent="0.25">
      <c r="A82" s="800"/>
      <c r="B82" s="800"/>
      <c r="C82" s="800"/>
      <c r="D82" s="800"/>
      <c r="E82" s="800"/>
      <c r="F82" s="800"/>
      <c r="G82" s="800"/>
      <c r="H82" s="800"/>
      <c r="I82" s="800"/>
    </row>
    <row r="83" spans="1:10" ht="36.75" thickBot="1" x14ac:dyDescent="0.25">
      <c r="A83" s="200" t="s">
        <v>1250</v>
      </c>
      <c r="B83" s="74"/>
      <c r="C83" s="414" t="s">
        <v>1630</v>
      </c>
      <c r="D83" s="130" t="s">
        <v>1543</v>
      </c>
      <c r="E83" s="417" t="s">
        <v>1629</v>
      </c>
      <c r="F83" s="131" t="str">
        <f>'Данные по ТП'!C176</f>
        <v>ТМ-630/10</v>
      </c>
      <c r="G83" s="132" t="s">
        <v>1544</v>
      </c>
      <c r="H83" s="131" t="s">
        <v>5</v>
      </c>
      <c r="I83" s="133">
        <f>'Данные по ТП'!F176</f>
        <v>63115</v>
      </c>
    </row>
    <row r="84" spans="1:10" ht="19.5" thickBot="1" x14ac:dyDescent="0.25">
      <c r="A84" s="728" t="s">
        <v>1161</v>
      </c>
      <c r="B84" s="847" t="s">
        <v>915</v>
      </c>
      <c r="C84" s="428">
        <v>1</v>
      </c>
      <c r="D84" s="182" t="s">
        <v>1140</v>
      </c>
      <c r="E84" s="418"/>
      <c r="F84" s="224"/>
      <c r="G84" s="224"/>
      <c r="H84" s="224"/>
      <c r="I84" s="224"/>
    </row>
    <row r="85" spans="1:10" ht="19.5" thickBot="1" x14ac:dyDescent="0.25">
      <c r="A85" s="729"/>
      <c r="B85" s="850"/>
      <c r="C85" s="428">
        <v>2</v>
      </c>
      <c r="D85" s="182" t="s">
        <v>852</v>
      </c>
      <c r="E85" s="418"/>
      <c r="F85" s="224"/>
      <c r="G85" s="224"/>
      <c r="H85" s="224"/>
      <c r="I85" s="224"/>
    </row>
    <row r="86" spans="1:10" ht="19.5" thickBot="1" x14ac:dyDescent="0.25">
      <c r="A86" s="729"/>
      <c r="B86" s="850"/>
      <c r="C86" s="428">
        <v>3</v>
      </c>
      <c r="D86" s="182" t="s">
        <v>1141</v>
      </c>
      <c r="E86" s="418"/>
      <c r="F86" s="224">
        <v>41</v>
      </c>
      <c r="G86" s="224">
        <v>54</v>
      </c>
      <c r="H86" s="224">
        <v>52</v>
      </c>
      <c r="I86" s="224">
        <v>11</v>
      </c>
    </row>
    <row r="87" spans="1:10" ht="19.5" thickBot="1" x14ac:dyDescent="0.25">
      <c r="A87" s="729"/>
      <c r="B87" s="850"/>
      <c r="C87" s="428">
        <v>4</v>
      </c>
      <c r="D87" s="182" t="s">
        <v>853</v>
      </c>
      <c r="E87" s="418"/>
      <c r="F87" s="224">
        <v>90</v>
      </c>
      <c r="G87" s="224">
        <v>68</v>
      </c>
      <c r="H87" s="224">
        <v>32</v>
      </c>
      <c r="I87" s="224">
        <v>27</v>
      </c>
    </row>
    <row r="88" spans="1:10" ht="19.5" thickBot="1" x14ac:dyDescent="0.25">
      <c r="A88" s="729"/>
      <c r="B88" s="850"/>
      <c r="C88" s="428">
        <v>5</v>
      </c>
      <c r="D88" s="182" t="s">
        <v>123</v>
      </c>
      <c r="E88" s="418"/>
      <c r="F88" s="224"/>
      <c r="G88" s="224"/>
      <c r="H88" s="224"/>
      <c r="I88" s="224"/>
    </row>
    <row r="89" spans="1:10" ht="19.5" thickBot="1" x14ac:dyDescent="0.25">
      <c r="A89" s="729"/>
      <c r="B89" s="850"/>
      <c r="C89" s="428">
        <v>6</v>
      </c>
      <c r="D89" s="182" t="s">
        <v>873</v>
      </c>
      <c r="E89" s="418"/>
      <c r="F89" s="224"/>
      <c r="G89" s="224"/>
      <c r="H89" s="224"/>
      <c r="I89" s="224"/>
    </row>
    <row r="90" spans="1:10" ht="19.5" thickBot="1" x14ac:dyDescent="0.25">
      <c r="A90" s="729"/>
      <c r="B90" s="850"/>
      <c r="C90" s="428">
        <v>7</v>
      </c>
      <c r="D90" s="182" t="s">
        <v>854</v>
      </c>
      <c r="E90" s="418"/>
      <c r="F90" s="224">
        <v>35</v>
      </c>
      <c r="G90" s="224">
        <v>26</v>
      </c>
      <c r="H90" s="224">
        <v>40</v>
      </c>
      <c r="I90" s="224">
        <v>14</v>
      </c>
    </row>
    <row r="91" spans="1:10" ht="19.5" thickBot="1" x14ac:dyDescent="0.25">
      <c r="A91" s="729"/>
      <c r="B91" s="850"/>
      <c r="C91" s="428">
        <v>8</v>
      </c>
      <c r="D91" s="182" t="s">
        <v>119</v>
      </c>
      <c r="E91" s="418"/>
      <c r="F91" s="224"/>
      <c r="G91" s="224"/>
      <c r="H91" s="224"/>
      <c r="I91" s="224"/>
    </row>
    <row r="92" spans="1:10" ht="19.5" thickBot="1" x14ac:dyDescent="0.25">
      <c r="A92" s="729"/>
      <c r="B92" s="850"/>
      <c r="C92" s="428"/>
      <c r="D92" s="182"/>
      <c r="E92" s="418"/>
      <c r="F92" s="387"/>
      <c r="G92" s="387"/>
      <c r="H92" s="387"/>
      <c r="I92" s="387"/>
    </row>
    <row r="93" spans="1:10" ht="19.5" thickBot="1" x14ac:dyDescent="0.25">
      <c r="A93" s="729"/>
      <c r="B93" s="850"/>
      <c r="C93" s="428"/>
      <c r="D93" s="182"/>
      <c r="E93" s="418"/>
      <c r="F93" s="387"/>
      <c r="G93" s="387"/>
      <c r="H93" s="387"/>
      <c r="I93" s="387"/>
    </row>
    <row r="94" spans="1:10" ht="19.5" thickBot="1" x14ac:dyDescent="0.25">
      <c r="A94" s="729"/>
      <c r="B94" s="850"/>
      <c r="C94" s="428"/>
      <c r="D94" s="3" t="s">
        <v>1506</v>
      </c>
      <c r="E94" s="420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 x14ac:dyDescent="0.25">
      <c r="A95" s="729"/>
      <c r="B95" s="850"/>
      <c r="C95" s="428"/>
      <c r="D95" s="3" t="s">
        <v>1507</v>
      </c>
      <c r="E95" s="420"/>
      <c r="F95" s="141">
        <f>(F94*1.73*380*0.9)/1000</f>
        <v>98.215560000000011</v>
      </c>
      <c r="G95" s="141">
        <f>(G94*1.73*380*0.9)/1000</f>
        <v>87.565680000000015</v>
      </c>
      <c r="H95" s="141">
        <f>(H94*1.73*380*0.9)/1000</f>
        <v>73.365840000000006</v>
      </c>
      <c r="I95" s="142"/>
      <c r="J95" s="177"/>
    </row>
    <row r="96" spans="1:10" ht="18.75" thickBot="1" x14ac:dyDescent="0.25">
      <c r="A96" s="729"/>
      <c r="B96" s="850"/>
      <c r="C96" s="428"/>
      <c r="D96" s="3" t="s">
        <v>1508</v>
      </c>
      <c r="E96" s="421"/>
      <c r="F96" s="742">
        <f>(F95+G95+H95)</f>
        <v>259.14708000000002</v>
      </c>
      <c r="G96" s="743"/>
      <c r="H96" s="743"/>
      <c r="I96" s="744"/>
    </row>
    <row r="97" spans="1:10" ht="19.5" thickBot="1" x14ac:dyDescent="0.25">
      <c r="A97" s="729"/>
      <c r="B97" s="850"/>
      <c r="C97" s="431"/>
      <c r="D97" s="765"/>
      <c r="E97" s="766"/>
      <c r="F97" s="766"/>
      <c r="G97" s="766"/>
      <c r="H97" s="766"/>
      <c r="I97" s="779"/>
    </row>
    <row r="98" spans="1:10" ht="36.75" thickBot="1" x14ac:dyDescent="0.25">
      <c r="A98" s="729"/>
      <c r="B98" s="850"/>
      <c r="C98" s="414" t="s">
        <v>1630</v>
      </c>
      <c r="D98" s="130" t="s">
        <v>1519</v>
      </c>
      <c r="E98" s="417" t="s">
        <v>1629</v>
      </c>
      <c r="F98" s="131" t="str">
        <f>'Данные по ТП'!C175</f>
        <v>ТМ-630/10</v>
      </c>
      <c r="G98" s="132" t="s">
        <v>1544</v>
      </c>
      <c r="H98" s="131" t="s">
        <v>5</v>
      </c>
      <c r="I98" s="133">
        <f>'Данные по ТП'!F177</f>
        <v>62945</v>
      </c>
    </row>
    <row r="99" spans="1:10" ht="19.5" thickBot="1" x14ac:dyDescent="0.25">
      <c r="A99" s="729"/>
      <c r="B99" s="850"/>
      <c r="C99" s="428">
        <v>9</v>
      </c>
      <c r="D99" s="217" t="s">
        <v>38</v>
      </c>
      <c r="E99" s="458"/>
      <c r="F99" s="224"/>
      <c r="G99" s="224"/>
      <c r="H99" s="224"/>
      <c r="I99" s="224"/>
    </row>
    <row r="100" spans="1:10" ht="19.5" thickBot="1" x14ac:dyDescent="0.25">
      <c r="A100" s="729"/>
      <c r="B100" s="850"/>
      <c r="C100" s="428">
        <v>10</v>
      </c>
      <c r="D100" s="217" t="s">
        <v>910</v>
      </c>
      <c r="E100" s="458"/>
      <c r="F100" s="224"/>
      <c r="G100" s="224"/>
      <c r="H100" s="224"/>
      <c r="I100" s="224"/>
    </row>
    <row r="101" spans="1:10" ht="19.5" thickBot="1" x14ac:dyDescent="0.25">
      <c r="A101" s="729"/>
      <c r="B101" s="850"/>
      <c r="C101" s="428">
        <v>11</v>
      </c>
      <c r="D101" s="182" t="s">
        <v>855</v>
      </c>
      <c r="E101" s="418"/>
      <c r="F101" s="224">
        <v>0</v>
      </c>
      <c r="G101" s="224">
        <v>0</v>
      </c>
      <c r="H101" s="224">
        <v>0</v>
      </c>
      <c r="I101" s="224">
        <v>0</v>
      </c>
    </row>
    <row r="102" spans="1:10" ht="19.5" thickBot="1" x14ac:dyDescent="0.25">
      <c r="A102" s="729"/>
      <c r="B102" s="850"/>
      <c r="C102" s="428">
        <v>12</v>
      </c>
      <c r="D102" s="182" t="s">
        <v>856</v>
      </c>
      <c r="E102" s="418"/>
      <c r="F102" s="224">
        <v>0</v>
      </c>
      <c r="G102" s="224">
        <v>0</v>
      </c>
      <c r="H102" s="224">
        <v>0</v>
      </c>
      <c r="I102" s="224">
        <v>0</v>
      </c>
    </row>
    <row r="103" spans="1:10" ht="19.5" thickBot="1" x14ac:dyDescent="0.25">
      <c r="A103" s="729"/>
      <c r="B103" s="850"/>
      <c r="C103" s="428">
        <v>13</v>
      </c>
      <c r="D103" s="182" t="s">
        <v>129</v>
      </c>
      <c r="E103" s="418"/>
      <c r="F103" s="224"/>
      <c r="G103" s="224"/>
      <c r="H103" s="224"/>
      <c r="I103" s="224"/>
    </row>
    <row r="104" spans="1:10" ht="19.5" thickBot="1" x14ac:dyDescent="0.25">
      <c r="A104" s="729"/>
      <c r="B104" s="850"/>
      <c r="C104" s="428">
        <v>14</v>
      </c>
      <c r="D104" s="182" t="s">
        <v>912</v>
      </c>
      <c r="E104" s="418"/>
      <c r="F104" s="224"/>
      <c r="G104" s="224"/>
      <c r="H104" s="224"/>
      <c r="I104" s="224"/>
    </row>
    <row r="105" spans="1:10" ht="19.5" thickBot="1" x14ac:dyDescent="0.25">
      <c r="A105" s="729"/>
      <c r="B105" s="850"/>
      <c r="C105" s="428">
        <v>15</v>
      </c>
      <c r="D105" s="182" t="s">
        <v>857</v>
      </c>
      <c r="E105" s="418"/>
      <c r="F105" s="224">
        <v>0</v>
      </c>
      <c r="G105" s="224">
        <v>0</v>
      </c>
      <c r="H105" s="224">
        <v>0</v>
      </c>
      <c r="I105" s="224">
        <v>0</v>
      </c>
    </row>
    <row r="106" spans="1:10" ht="19.5" thickBot="1" x14ac:dyDescent="0.25">
      <c r="A106" s="729"/>
      <c r="B106" s="850"/>
      <c r="C106" s="428">
        <v>16</v>
      </c>
      <c r="D106" s="182" t="s">
        <v>916</v>
      </c>
      <c r="E106" s="418"/>
      <c r="F106" s="224"/>
      <c r="G106" s="224"/>
      <c r="H106" s="224"/>
      <c r="I106" s="224"/>
    </row>
    <row r="107" spans="1:10" ht="19.5" thickBot="1" x14ac:dyDescent="0.25">
      <c r="A107" s="729"/>
      <c r="B107" s="850"/>
      <c r="C107" s="428"/>
      <c r="D107" s="182"/>
      <c r="E107" s="418"/>
      <c r="F107" s="387"/>
      <c r="G107" s="387"/>
      <c r="H107" s="387"/>
      <c r="I107" s="387"/>
    </row>
    <row r="108" spans="1:10" ht="19.5" thickBot="1" x14ac:dyDescent="0.25">
      <c r="A108" s="729"/>
      <c r="B108" s="850"/>
      <c r="C108" s="428"/>
      <c r="D108" s="182"/>
      <c r="E108" s="418"/>
      <c r="F108" s="387"/>
      <c r="G108" s="387"/>
      <c r="H108" s="387"/>
      <c r="I108" s="387"/>
    </row>
    <row r="109" spans="1:10" ht="19.5" thickBot="1" x14ac:dyDescent="0.25">
      <c r="A109" s="729"/>
      <c r="B109" s="850"/>
      <c r="C109" s="428"/>
      <c r="D109" s="3" t="s">
        <v>1505</v>
      </c>
      <c r="E109" s="420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 x14ac:dyDescent="0.25">
      <c r="A110" s="729"/>
      <c r="B110" s="850"/>
      <c r="C110" s="428"/>
      <c r="D110" s="3" t="s">
        <v>1507</v>
      </c>
      <c r="E110" s="420"/>
      <c r="F110" s="141">
        <f>(F109*1.73*380*0.9)/1000</f>
        <v>0</v>
      </c>
      <c r="G110" s="141">
        <f>(G109*1.73*380*0.9)/1000</f>
        <v>0</v>
      </c>
      <c r="H110" s="141">
        <f>(H109*1.73*380*0.9)/1000</f>
        <v>0</v>
      </c>
      <c r="I110" s="142"/>
      <c r="J110" s="177"/>
    </row>
    <row r="111" spans="1:10" ht="18.75" thickBot="1" x14ac:dyDescent="0.25">
      <c r="A111" s="729"/>
      <c r="B111" s="850"/>
      <c r="C111" s="428"/>
      <c r="D111" s="3" t="s">
        <v>1509</v>
      </c>
      <c r="E111" s="421"/>
      <c r="F111" s="742">
        <f>(F110+G110+H110)</f>
        <v>0</v>
      </c>
      <c r="G111" s="743"/>
      <c r="H111" s="743"/>
      <c r="I111" s="744"/>
    </row>
    <row r="112" spans="1:10" ht="19.5" thickBot="1" x14ac:dyDescent="0.25">
      <c r="A112" s="730"/>
      <c r="B112" s="851"/>
      <c r="C112" s="465"/>
      <c r="D112" s="37" t="s">
        <v>88</v>
      </c>
      <c r="E112" s="434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 x14ac:dyDescent="0.25">
      <c r="A113" s="800"/>
      <c r="B113" s="800"/>
      <c r="C113" s="800"/>
      <c r="D113" s="800"/>
      <c r="E113" s="800"/>
      <c r="F113" s="800"/>
      <c r="G113" s="800"/>
      <c r="H113" s="800"/>
      <c r="I113" s="800"/>
    </row>
    <row r="114" spans="1:9" ht="36.75" thickBot="1" x14ac:dyDescent="0.25">
      <c r="A114" s="200" t="s">
        <v>1250</v>
      </c>
      <c r="B114" s="74"/>
      <c r="C114" s="414" t="s">
        <v>1630</v>
      </c>
      <c r="D114" s="130" t="s">
        <v>1543</v>
      </c>
      <c r="E114" s="417" t="s">
        <v>1629</v>
      </c>
      <c r="F114" s="131" t="str">
        <f>'Данные по ТП'!C178</f>
        <v>ТМ-630/10</v>
      </c>
      <c r="G114" s="132" t="s">
        <v>1544</v>
      </c>
      <c r="H114" s="131" t="s">
        <v>5</v>
      </c>
      <c r="I114" s="133">
        <f>'Данные по ТП'!F178</f>
        <v>46927</v>
      </c>
    </row>
    <row r="115" spans="1:9" ht="20.25" customHeight="1" thickBot="1" x14ac:dyDescent="0.25">
      <c r="A115" s="728" t="s">
        <v>1161</v>
      </c>
      <c r="B115" s="847" t="s">
        <v>917</v>
      </c>
      <c r="C115" s="428">
        <v>1</v>
      </c>
      <c r="D115" s="217" t="s">
        <v>708</v>
      </c>
      <c r="E115" s="458"/>
      <c r="F115" s="254"/>
      <c r="G115" s="224"/>
      <c r="H115" s="224"/>
      <c r="I115" s="224"/>
    </row>
    <row r="116" spans="1:9" ht="19.5" customHeight="1" thickBot="1" x14ac:dyDescent="0.25">
      <c r="A116" s="729"/>
      <c r="B116" s="850"/>
      <c r="C116" s="428">
        <v>2</v>
      </c>
      <c r="D116" s="182" t="s">
        <v>858</v>
      </c>
      <c r="E116" s="418"/>
      <c r="F116" s="224">
        <v>18</v>
      </c>
      <c r="G116" s="224">
        <v>32</v>
      </c>
      <c r="H116" s="224">
        <v>10</v>
      </c>
      <c r="I116" s="224">
        <v>8</v>
      </c>
    </row>
    <row r="117" spans="1:9" ht="19.5" customHeight="1" thickBot="1" x14ac:dyDescent="0.25">
      <c r="A117" s="729"/>
      <c r="B117" s="850"/>
      <c r="C117" s="428">
        <v>3</v>
      </c>
      <c r="D117" s="182" t="s">
        <v>121</v>
      </c>
      <c r="E117" s="418"/>
      <c r="F117" s="224"/>
      <c r="G117" s="224"/>
      <c r="H117" s="224"/>
      <c r="I117" s="224"/>
    </row>
    <row r="118" spans="1:9" ht="19.5" thickBot="1" x14ac:dyDescent="0.25">
      <c r="A118" s="729"/>
      <c r="B118" s="850"/>
      <c r="C118" s="428">
        <v>4</v>
      </c>
      <c r="D118" s="182" t="s">
        <v>859</v>
      </c>
      <c r="E118" s="418"/>
      <c r="F118" s="224">
        <v>74</v>
      </c>
      <c r="G118" s="224">
        <v>52</v>
      </c>
      <c r="H118" s="224">
        <v>37</v>
      </c>
      <c r="I118" s="224">
        <v>16</v>
      </c>
    </row>
    <row r="119" spans="1:9" ht="19.5" thickBot="1" x14ac:dyDescent="0.25">
      <c r="A119" s="729"/>
      <c r="B119" s="850"/>
      <c r="C119" s="428">
        <v>5</v>
      </c>
      <c r="D119" s="182" t="s">
        <v>860</v>
      </c>
      <c r="E119" s="418"/>
      <c r="F119" s="224">
        <v>0</v>
      </c>
      <c r="G119" s="224">
        <v>0</v>
      </c>
      <c r="H119" s="224"/>
      <c r="I119" s="224">
        <v>0</v>
      </c>
    </row>
    <row r="120" spans="1:9" ht="19.5" thickBot="1" x14ac:dyDescent="0.25">
      <c r="A120" s="729"/>
      <c r="B120" s="850"/>
      <c r="C120" s="428">
        <v>23</v>
      </c>
      <c r="D120" s="182" t="s">
        <v>918</v>
      </c>
      <c r="E120" s="418"/>
      <c r="F120" s="224"/>
      <c r="G120" s="224"/>
      <c r="H120" s="224"/>
      <c r="I120" s="224"/>
    </row>
    <row r="121" spans="1:9" ht="19.5" thickBot="1" x14ac:dyDescent="0.25">
      <c r="A121" s="729"/>
      <c r="B121" s="850"/>
      <c r="C121" s="428">
        <v>24</v>
      </c>
      <c r="D121" s="182" t="s">
        <v>919</v>
      </c>
      <c r="E121" s="418"/>
      <c r="F121" s="224"/>
      <c r="G121" s="224"/>
      <c r="H121" s="224"/>
      <c r="I121" s="224"/>
    </row>
    <row r="122" spans="1:9" ht="19.5" thickBot="1" x14ac:dyDescent="0.25">
      <c r="A122" s="729"/>
      <c r="B122" s="850"/>
      <c r="C122" s="428">
        <v>25</v>
      </c>
      <c r="D122" s="182" t="s">
        <v>920</v>
      </c>
      <c r="E122" s="418"/>
      <c r="F122" s="224"/>
      <c r="G122" s="224"/>
      <c r="H122" s="224"/>
      <c r="I122" s="224"/>
    </row>
    <row r="123" spans="1:9" ht="19.5" thickBot="1" x14ac:dyDescent="0.25">
      <c r="A123" s="729"/>
      <c r="B123" s="850"/>
      <c r="C123" s="428">
        <v>26</v>
      </c>
      <c r="D123" s="182" t="s">
        <v>861</v>
      </c>
      <c r="E123" s="418"/>
      <c r="F123" s="224">
        <v>0</v>
      </c>
      <c r="G123" s="224">
        <v>0</v>
      </c>
      <c r="H123" s="224">
        <v>0</v>
      </c>
      <c r="I123" s="224">
        <v>0</v>
      </c>
    </row>
    <row r="124" spans="1:9" ht="19.5" thickBot="1" x14ac:dyDescent="0.25">
      <c r="A124" s="729"/>
      <c r="B124" s="850"/>
      <c r="C124" s="428">
        <v>27</v>
      </c>
      <c r="D124" s="182" t="s">
        <v>921</v>
      </c>
      <c r="E124" s="418"/>
      <c r="F124" s="224"/>
      <c r="G124" s="224"/>
      <c r="H124" s="224"/>
      <c r="I124" s="224"/>
    </row>
    <row r="125" spans="1:9" ht="19.5" thickBot="1" x14ac:dyDescent="0.25">
      <c r="A125" s="729"/>
      <c r="B125" s="850"/>
      <c r="C125" s="428">
        <v>28</v>
      </c>
      <c r="D125" s="182" t="s">
        <v>1139</v>
      </c>
      <c r="E125" s="418"/>
      <c r="F125" s="224">
        <v>0</v>
      </c>
      <c r="G125" s="224">
        <v>0</v>
      </c>
      <c r="H125" s="224">
        <v>0</v>
      </c>
      <c r="I125" s="224">
        <v>0</v>
      </c>
    </row>
    <row r="126" spans="1:9" ht="19.5" thickBot="1" x14ac:dyDescent="0.25">
      <c r="A126" s="729"/>
      <c r="B126" s="850"/>
      <c r="C126" s="428">
        <v>29</v>
      </c>
      <c r="D126" s="182" t="s">
        <v>922</v>
      </c>
      <c r="E126" s="418"/>
      <c r="F126" s="224"/>
      <c r="G126" s="224"/>
      <c r="H126" s="224"/>
      <c r="I126" s="224"/>
    </row>
    <row r="127" spans="1:9" ht="19.5" thickBot="1" x14ac:dyDescent="0.25">
      <c r="A127" s="729"/>
      <c r="B127" s="850"/>
      <c r="C127" s="428">
        <v>30</v>
      </c>
      <c r="D127" s="182" t="s">
        <v>862</v>
      </c>
      <c r="E127" s="418"/>
      <c r="F127" s="224">
        <v>0</v>
      </c>
      <c r="G127" s="224">
        <v>0</v>
      </c>
      <c r="H127" s="224">
        <v>7</v>
      </c>
      <c r="I127" s="224">
        <v>7</v>
      </c>
    </row>
    <row r="128" spans="1:9" ht="19.5" thickBot="1" x14ac:dyDescent="0.25">
      <c r="A128" s="729"/>
      <c r="B128" s="850"/>
      <c r="C128" s="428"/>
      <c r="D128" s="182"/>
      <c r="E128" s="418"/>
      <c r="F128" s="387"/>
      <c r="G128" s="387"/>
      <c r="H128" s="387"/>
      <c r="I128" s="387"/>
    </row>
    <row r="129" spans="1:10" ht="19.5" thickBot="1" x14ac:dyDescent="0.25">
      <c r="A129" s="729"/>
      <c r="B129" s="850"/>
      <c r="C129" s="428"/>
      <c r="D129" s="182"/>
      <c r="E129" s="418"/>
      <c r="F129" s="387"/>
      <c r="G129" s="387"/>
      <c r="H129" s="387"/>
      <c r="I129" s="387"/>
    </row>
    <row r="130" spans="1:10" ht="19.5" thickBot="1" x14ac:dyDescent="0.25">
      <c r="A130" s="729"/>
      <c r="B130" s="850"/>
      <c r="C130" s="428"/>
      <c r="D130" s="3" t="s">
        <v>1506</v>
      </c>
      <c r="E130" s="420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 x14ac:dyDescent="0.25">
      <c r="A131" s="729"/>
      <c r="B131" s="850"/>
      <c r="C131" s="428"/>
      <c r="D131" s="3" t="s">
        <v>1507</v>
      </c>
      <c r="E131" s="420"/>
      <c r="F131" s="141">
        <f>(F130*1.73*380*0.9)/1000</f>
        <v>54.432719999999996</v>
      </c>
      <c r="G131" s="141">
        <f>(G130*1.73*380*0.9)/1000</f>
        <v>49.699440000000003</v>
      </c>
      <c r="H131" s="141">
        <f>(H130*1.73*380*0.9)/1000</f>
        <v>31.949639999999999</v>
      </c>
      <c r="I131" s="142"/>
      <c r="J131" s="177"/>
    </row>
    <row r="132" spans="1:10" ht="18.75" thickBot="1" x14ac:dyDescent="0.25">
      <c r="A132" s="729"/>
      <c r="B132" s="850"/>
      <c r="C132" s="428"/>
      <c r="D132" s="3" t="s">
        <v>1508</v>
      </c>
      <c r="E132" s="421"/>
      <c r="F132" s="742">
        <f>(F131+G131+H131)</f>
        <v>136.08179999999999</v>
      </c>
      <c r="G132" s="743"/>
      <c r="H132" s="743"/>
      <c r="I132" s="744"/>
    </row>
    <row r="133" spans="1:10" ht="19.5" thickBot="1" x14ac:dyDescent="0.25">
      <c r="A133" s="729"/>
      <c r="B133" s="850"/>
      <c r="C133" s="431"/>
      <c r="D133" s="765"/>
      <c r="E133" s="766"/>
      <c r="F133" s="766"/>
      <c r="G133" s="766"/>
      <c r="H133" s="766"/>
      <c r="I133" s="779"/>
    </row>
    <row r="134" spans="1:10" ht="36.75" thickBot="1" x14ac:dyDescent="0.25">
      <c r="A134" s="729"/>
      <c r="B134" s="850"/>
      <c r="C134" s="414" t="s">
        <v>1630</v>
      </c>
      <c r="D134" s="130" t="s">
        <v>1519</v>
      </c>
      <c r="E134" s="417" t="s">
        <v>1629</v>
      </c>
      <c r="F134" s="131" t="str">
        <f>'Данные по ТП'!C178</f>
        <v>ТМ-630/10</v>
      </c>
      <c r="G134" s="132" t="s">
        <v>1544</v>
      </c>
      <c r="H134" s="131" t="s">
        <v>5</v>
      </c>
      <c r="I134" s="133">
        <f>'Данные по ТП'!F179</f>
        <v>46914</v>
      </c>
    </row>
    <row r="135" spans="1:10" ht="19.5" thickBot="1" x14ac:dyDescent="0.25">
      <c r="A135" s="729"/>
      <c r="B135" s="850"/>
      <c r="C135" s="428">
        <v>6</v>
      </c>
      <c r="D135" s="217" t="s">
        <v>873</v>
      </c>
      <c r="E135" s="458"/>
      <c r="F135" s="254"/>
      <c r="G135" s="254"/>
      <c r="H135" s="254"/>
      <c r="I135" s="254"/>
    </row>
    <row r="136" spans="1:10" ht="19.5" thickBot="1" x14ac:dyDescent="0.25">
      <c r="A136" s="729"/>
      <c r="B136" s="850"/>
      <c r="C136" s="428">
        <v>7</v>
      </c>
      <c r="D136" s="217" t="s">
        <v>125</v>
      </c>
      <c r="E136" s="458"/>
      <c r="F136" s="254"/>
      <c r="G136" s="254"/>
      <c r="H136" s="254"/>
      <c r="I136" s="254"/>
    </row>
    <row r="137" spans="1:10" ht="19.5" thickBot="1" x14ac:dyDescent="0.25">
      <c r="A137" s="729"/>
      <c r="B137" s="850"/>
      <c r="C137" s="428">
        <v>8</v>
      </c>
      <c r="D137" s="217" t="s">
        <v>119</v>
      </c>
      <c r="E137" s="458"/>
      <c r="F137" s="254"/>
      <c r="G137" s="254"/>
      <c r="H137" s="254"/>
      <c r="I137" s="254"/>
    </row>
    <row r="138" spans="1:10" ht="19.5" thickBot="1" x14ac:dyDescent="0.25">
      <c r="A138" s="729"/>
      <c r="B138" s="850"/>
      <c r="C138" s="428">
        <v>9</v>
      </c>
      <c r="D138" s="217" t="s">
        <v>38</v>
      </c>
      <c r="E138" s="458"/>
      <c r="F138" s="254"/>
      <c r="G138" s="254"/>
      <c r="H138" s="254"/>
      <c r="I138" s="254"/>
    </row>
    <row r="139" spans="1:10" ht="19.5" thickBot="1" x14ac:dyDescent="0.25">
      <c r="A139" s="729"/>
      <c r="B139" s="850"/>
      <c r="C139" s="428">
        <v>10</v>
      </c>
      <c r="D139" s="182" t="s">
        <v>863</v>
      </c>
      <c r="E139" s="418"/>
      <c r="F139" s="224">
        <v>0</v>
      </c>
      <c r="G139" s="224">
        <v>0</v>
      </c>
      <c r="H139" s="224">
        <v>0</v>
      </c>
      <c r="I139" s="224">
        <v>0</v>
      </c>
    </row>
    <row r="140" spans="1:10" ht="19.5" thickBot="1" x14ac:dyDescent="0.25">
      <c r="A140" s="729"/>
      <c r="B140" s="850"/>
      <c r="C140" s="428">
        <v>11</v>
      </c>
      <c r="D140" s="182" t="s">
        <v>864</v>
      </c>
      <c r="E140" s="418"/>
      <c r="F140" s="224">
        <v>29</v>
      </c>
      <c r="G140" s="224">
        <v>32</v>
      </c>
      <c r="H140" s="224">
        <v>28</v>
      </c>
      <c r="I140" s="224">
        <v>7</v>
      </c>
    </row>
    <row r="141" spans="1:10" ht="19.5" thickBot="1" x14ac:dyDescent="0.25">
      <c r="A141" s="729"/>
      <c r="B141" s="850"/>
      <c r="C141" s="428">
        <v>12</v>
      </c>
      <c r="D141" s="182" t="s">
        <v>911</v>
      </c>
      <c r="E141" s="418"/>
      <c r="F141" s="224"/>
      <c r="G141" s="224"/>
      <c r="H141" s="224"/>
      <c r="I141" s="224"/>
    </row>
    <row r="142" spans="1:10" ht="19.5" thickBot="1" x14ac:dyDescent="0.25">
      <c r="A142" s="729"/>
      <c r="B142" s="850"/>
      <c r="C142" s="428">
        <v>13</v>
      </c>
      <c r="D142" s="182" t="s">
        <v>865</v>
      </c>
      <c r="E142" s="418"/>
      <c r="F142" s="224">
        <v>48</v>
      </c>
      <c r="G142" s="224">
        <v>47</v>
      </c>
      <c r="H142" s="224">
        <v>76</v>
      </c>
      <c r="I142" s="224">
        <v>11</v>
      </c>
    </row>
    <row r="143" spans="1:10" ht="19.5" thickBot="1" x14ac:dyDescent="0.25">
      <c r="A143" s="729"/>
      <c r="B143" s="850"/>
      <c r="C143" s="428">
        <v>14</v>
      </c>
      <c r="D143" s="182" t="s">
        <v>912</v>
      </c>
      <c r="E143" s="418"/>
      <c r="F143" s="224"/>
      <c r="G143" s="224"/>
      <c r="H143" s="224"/>
      <c r="I143" s="224"/>
    </row>
    <row r="144" spans="1:10" ht="19.5" thickBot="1" x14ac:dyDescent="0.25">
      <c r="A144" s="729"/>
      <c r="B144" s="850"/>
      <c r="C144" s="428">
        <v>15</v>
      </c>
      <c r="D144" s="182" t="s">
        <v>130</v>
      </c>
      <c r="E144" s="418"/>
      <c r="F144" s="224"/>
      <c r="G144" s="224"/>
      <c r="H144" s="224"/>
      <c r="I144" s="224"/>
    </row>
    <row r="145" spans="1:10" ht="19.5" thickBot="1" x14ac:dyDescent="0.25">
      <c r="A145" s="729"/>
      <c r="B145" s="850"/>
      <c r="C145" s="428">
        <v>16</v>
      </c>
      <c r="D145" s="182" t="s">
        <v>866</v>
      </c>
      <c r="E145" s="418"/>
      <c r="F145" s="224">
        <v>55</v>
      </c>
      <c r="G145" s="224">
        <v>31</v>
      </c>
      <c r="H145" s="224">
        <v>40</v>
      </c>
      <c r="I145" s="224">
        <v>17</v>
      </c>
    </row>
    <row r="146" spans="1:10" ht="19.5" thickBot="1" x14ac:dyDescent="0.25">
      <c r="A146" s="729"/>
      <c r="B146" s="850"/>
      <c r="C146" s="428">
        <v>17</v>
      </c>
      <c r="D146" s="182" t="s">
        <v>923</v>
      </c>
      <c r="E146" s="418"/>
      <c r="F146" s="224"/>
      <c r="G146" s="224"/>
      <c r="H146" s="224"/>
      <c r="I146" s="224"/>
    </row>
    <row r="147" spans="1:10" ht="19.5" thickBot="1" x14ac:dyDescent="0.25">
      <c r="A147" s="729"/>
      <c r="B147" s="850"/>
      <c r="C147" s="428">
        <v>18</v>
      </c>
      <c r="D147" s="182" t="s">
        <v>867</v>
      </c>
      <c r="E147" s="418"/>
      <c r="F147" s="224">
        <v>28</v>
      </c>
      <c r="G147" s="224">
        <v>19</v>
      </c>
      <c r="H147" s="224">
        <v>23</v>
      </c>
      <c r="I147" s="224">
        <v>6</v>
      </c>
    </row>
    <row r="148" spans="1:10" ht="19.5" thickBot="1" x14ac:dyDescent="0.25">
      <c r="A148" s="729"/>
      <c r="B148" s="850"/>
      <c r="C148" s="428">
        <v>19</v>
      </c>
      <c r="D148" s="182" t="s">
        <v>723</v>
      </c>
      <c r="E148" s="418"/>
      <c r="F148" s="224"/>
      <c r="G148" s="224"/>
      <c r="H148" s="224"/>
      <c r="I148" s="224"/>
    </row>
    <row r="149" spans="1:10" ht="19.5" thickBot="1" x14ac:dyDescent="0.25">
      <c r="A149" s="729"/>
      <c r="B149" s="850"/>
      <c r="C149" s="428">
        <v>20</v>
      </c>
      <c r="D149" s="182" t="s">
        <v>868</v>
      </c>
      <c r="E149" s="418"/>
      <c r="F149" s="224">
        <v>0</v>
      </c>
      <c r="G149" s="224">
        <v>0</v>
      </c>
      <c r="H149" s="224">
        <v>0</v>
      </c>
      <c r="I149" s="224"/>
    </row>
    <row r="150" spans="1:10" ht="19.5" thickBot="1" x14ac:dyDescent="0.25">
      <c r="A150" s="729"/>
      <c r="B150" s="850"/>
      <c r="C150" s="428">
        <v>21</v>
      </c>
      <c r="D150" s="182" t="s">
        <v>924</v>
      </c>
      <c r="E150" s="418"/>
      <c r="F150" s="224"/>
      <c r="G150" s="224"/>
      <c r="H150" s="224"/>
      <c r="I150" s="224"/>
    </row>
    <row r="151" spans="1:10" ht="19.5" thickBot="1" x14ac:dyDescent="0.25">
      <c r="A151" s="729"/>
      <c r="B151" s="850"/>
      <c r="C151" s="428">
        <v>22</v>
      </c>
      <c r="D151" s="182" t="s">
        <v>1244</v>
      </c>
      <c r="E151" s="418"/>
      <c r="F151" s="224"/>
      <c r="G151" s="224">
        <v>42</v>
      </c>
      <c r="H151" s="224"/>
      <c r="I151" s="224">
        <v>42</v>
      </c>
    </row>
    <row r="152" spans="1:10" ht="19.5" thickBot="1" x14ac:dyDescent="0.25">
      <c r="A152" s="729"/>
      <c r="B152" s="850"/>
      <c r="C152" s="428">
        <v>23</v>
      </c>
      <c r="D152" s="182" t="s">
        <v>918</v>
      </c>
      <c r="E152" s="418"/>
      <c r="F152" s="224"/>
      <c r="G152" s="224"/>
      <c r="H152" s="224"/>
      <c r="I152" s="224"/>
    </row>
    <row r="153" spans="1:10" ht="19.5" thickBot="1" x14ac:dyDescent="0.25">
      <c r="A153" s="729"/>
      <c r="B153" s="850"/>
      <c r="C153" s="428"/>
      <c r="D153" s="182"/>
      <c r="E153" s="418"/>
      <c r="F153" s="387"/>
      <c r="G153" s="387"/>
      <c r="H153" s="387"/>
      <c r="I153" s="387"/>
    </row>
    <row r="154" spans="1:10" ht="19.5" thickBot="1" x14ac:dyDescent="0.25">
      <c r="A154" s="729"/>
      <c r="B154" s="850"/>
      <c r="C154" s="428"/>
      <c r="D154" s="182"/>
      <c r="E154" s="418"/>
      <c r="F154" s="387"/>
      <c r="G154" s="387"/>
      <c r="H154" s="387"/>
      <c r="I154" s="387"/>
    </row>
    <row r="155" spans="1:10" ht="19.5" thickBot="1" x14ac:dyDescent="0.25">
      <c r="A155" s="729"/>
      <c r="B155" s="850"/>
      <c r="C155" s="428"/>
      <c r="D155" s="3" t="s">
        <v>1505</v>
      </c>
      <c r="E155" s="420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 x14ac:dyDescent="0.25">
      <c r="A156" s="729"/>
      <c r="B156" s="850"/>
      <c r="C156" s="428"/>
      <c r="D156" s="3" t="s">
        <v>1507</v>
      </c>
      <c r="E156" s="420"/>
      <c r="F156" s="141">
        <f>(F155*1.73*380*0.9)/1000</f>
        <v>94.665600000000012</v>
      </c>
      <c r="G156" s="141">
        <f>(G155*1.73*380*0.9)/1000</f>
        <v>101.17386</v>
      </c>
      <c r="H156" s="141">
        <f>(H155*1.73*380*0.9)/1000</f>
        <v>98.807220000000001</v>
      </c>
      <c r="I156" s="142"/>
      <c r="J156" s="177"/>
    </row>
    <row r="157" spans="1:10" ht="18.75" thickBot="1" x14ac:dyDescent="0.25">
      <c r="A157" s="729"/>
      <c r="B157" s="850"/>
      <c r="C157" s="428"/>
      <c r="D157" s="3" t="s">
        <v>1509</v>
      </c>
      <c r="E157" s="421"/>
      <c r="F157" s="742">
        <f>(F156+G156+H156)</f>
        <v>294.64668000000006</v>
      </c>
      <c r="G157" s="743"/>
      <c r="H157" s="743"/>
      <c r="I157" s="744"/>
    </row>
    <row r="158" spans="1:10" ht="19.5" thickBot="1" x14ac:dyDescent="0.25">
      <c r="A158" s="730"/>
      <c r="B158" s="851"/>
      <c r="C158" s="465"/>
      <c r="D158" s="37" t="s">
        <v>88</v>
      </c>
      <c r="E158" s="434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10" ht="34.5" customHeight="1" thickBot="1" x14ac:dyDescent="0.25">
      <c r="A159" s="800"/>
      <c r="B159" s="800"/>
      <c r="C159" s="800"/>
      <c r="D159" s="800"/>
      <c r="E159" s="800"/>
      <c r="F159" s="800"/>
      <c r="G159" s="800"/>
      <c r="H159" s="800"/>
      <c r="I159" s="800"/>
    </row>
    <row r="160" spans="1:10" ht="36.75" thickBot="1" x14ac:dyDescent="0.25">
      <c r="A160" s="200" t="s">
        <v>1250</v>
      </c>
      <c r="B160" s="74"/>
      <c r="C160" s="414" t="s">
        <v>1630</v>
      </c>
      <c r="D160" s="130" t="s">
        <v>1543</v>
      </c>
      <c r="E160" s="417" t="s">
        <v>1629</v>
      </c>
      <c r="F160" s="131" t="str">
        <f>'Данные по ТП'!C180</f>
        <v>ТМ-630/10</v>
      </c>
      <c r="G160" s="132" t="s">
        <v>1544</v>
      </c>
      <c r="H160" s="131" t="s">
        <v>5</v>
      </c>
      <c r="I160" s="133">
        <f>'Данные по ТП'!F180</f>
        <v>49438</v>
      </c>
    </row>
    <row r="161" spans="1:10" ht="19.5" thickBot="1" x14ac:dyDescent="0.25">
      <c r="A161" s="728" t="s">
        <v>1179</v>
      </c>
      <c r="B161" s="847" t="s">
        <v>925</v>
      </c>
      <c r="C161" s="428">
        <v>1</v>
      </c>
      <c r="D161" s="182" t="s">
        <v>869</v>
      </c>
      <c r="E161" s="418"/>
      <c r="F161" s="224">
        <v>1</v>
      </c>
      <c r="G161" s="224">
        <v>0</v>
      </c>
      <c r="H161" s="224">
        <v>0</v>
      </c>
      <c r="I161" s="224">
        <v>1</v>
      </c>
    </row>
    <row r="162" spans="1:10" ht="19.5" thickBot="1" x14ac:dyDescent="0.25">
      <c r="A162" s="729"/>
      <c r="B162" s="850"/>
      <c r="C162" s="428">
        <v>2</v>
      </c>
      <c r="D162" s="182" t="s">
        <v>870</v>
      </c>
      <c r="E162" s="418"/>
      <c r="F162" s="224">
        <v>18</v>
      </c>
      <c r="G162" s="224">
        <v>32</v>
      </c>
      <c r="H162" s="224">
        <v>10</v>
      </c>
      <c r="I162" s="224">
        <v>8</v>
      </c>
    </row>
    <row r="163" spans="1:10" ht="19.5" thickBot="1" x14ac:dyDescent="0.25">
      <c r="A163" s="729"/>
      <c r="B163" s="850"/>
      <c r="C163" s="428">
        <v>3</v>
      </c>
      <c r="D163" s="182" t="s">
        <v>871</v>
      </c>
      <c r="E163" s="418"/>
      <c r="F163" s="224">
        <v>54</v>
      </c>
      <c r="G163" s="224">
        <v>59</v>
      </c>
      <c r="H163" s="224">
        <v>46</v>
      </c>
      <c r="I163" s="224">
        <v>12</v>
      </c>
    </row>
    <row r="164" spans="1:10" ht="19.5" thickBot="1" x14ac:dyDescent="0.25">
      <c r="A164" s="729"/>
      <c r="B164" s="850"/>
      <c r="C164" s="428">
        <v>4</v>
      </c>
      <c r="D164" s="182" t="s">
        <v>872</v>
      </c>
      <c r="E164" s="418"/>
      <c r="F164" s="224">
        <v>0</v>
      </c>
      <c r="G164" s="224">
        <v>0</v>
      </c>
      <c r="H164" s="224">
        <v>0</v>
      </c>
      <c r="I164" s="224">
        <v>0</v>
      </c>
    </row>
    <row r="165" spans="1:10" ht="19.5" thickBot="1" x14ac:dyDescent="0.25">
      <c r="A165" s="729"/>
      <c r="B165" s="850"/>
      <c r="C165" s="428">
        <v>5</v>
      </c>
      <c r="D165" s="182" t="s">
        <v>123</v>
      </c>
      <c r="E165" s="418"/>
      <c r="F165" s="224"/>
      <c r="G165" s="224"/>
      <c r="H165" s="224"/>
      <c r="I165" s="224"/>
    </row>
    <row r="166" spans="1:10" ht="19.5" thickBot="1" x14ac:dyDescent="0.25">
      <c r="A166" s="729"/>
      <c r="B166" s="850"/>
      <c r="C166" s="428">
        <v>6</v>
      </c>
      <c r="D166" s="182" t="s">
        <v>873</v>
      </c>
      <c r="E166" s="418"/>
      <c r="F166" s="224"/>
      <c r="G166" s="224"/>
      <c r="H166" s="224"/>
      <c r="I166" s="224"/>
    </row>
    <row r="167" spans="1:10" ht="19.5" thickBot="1" x14ac:dyDescent="0.25">
      <c r="A167" s="729"/>
      <c r="B167" s="850"/>
      <c r="C167" s="428">
        <v>7</v>
      </c>
      <c r="D167" s="182" t="s">
        <v>125</v>
      </c>
      <c r="E167" s="418"/>
      <c r="F167" s="224"/>
      <c r="G167" s="224"/>
      <c r="H167" s="224"/>
      <c r="I167" s="224"/>
    </row>
    <row r="168" spans="1:10" ht="19.5" thickBot="1" x14ac:dyDescent="0.25">
      <c r="A168" s="729"/>
      <c r="B168" s="850"/>
      <c r="C168" s="428">
        <v>8</v>
      </c>
      <c r="D168" s="182" t="s">
        <v>874</v>
      </c>
      <c r="E168" s="418"/>
      <c r="F168" s="224">
        <v>65</v>
      </c>
      <c r="G168" s="224">
        <v>37</v>
      </c>
      <c r="H168" s="224">
        <v>18</v>
      </c>
      <c r="I168" s="224">
        <v>17</v>
      </c>
    </row>
    <row r="169" spans="1:10" ht="19.5" thickBot="1" x14ac:dyDescent="0.25">
      <c r="A169" s="729"/>
      <c r="B169" s="850"/>
      <c r="C169" s="428">
        <v>21</v>
      </c>
      <c r="D169" s="182" t="s">
        <v>875</v>
      </c>
      <c r="E169" s="418"/>
      <c r="F169" s="224">
        <v>0</v>
      </c>
      <c r="G169" s="224">
        <v>0</v>
      </c>
      <c r="H169" s="224">
        <v>0</v>
      </c>
      <c r="I169" s="224">
        <v>0</v>
      </c>
    </row>
    <row r="170" spans="1:10" ht="19.5" thickBot="1" x14ac:dyDescent="0.25">
      <c r="A170" s="729"/>
      <c r="B170" s="850"/>
      <c r="C170" s="428">
        <v>22</v>
      </c>
      <c r="D170" s="182" t="s">
        <v>876</v>
      </c>
      <c r="E170" s="418"/>
      <c r="F170" s="224">
        <v>0</v>
      </c>
      <c r="G170" s="224">
        <v>0</v>
      </c>
      <c r="H170" s="224">
        <v>0</v>
      </c>
      <c r="I170" s="224">
        <v>0</v>
      </c>
    </row>
    <row r="171" spans="1:10" ht="19.5" thickBot="1" x14ac:dyDescent="0.25">
      <c r="A171" s="729"/>
      <c r="B171" s="850"/>
      <c r="C171" s="428">
        <v>23</v>
      </c>
      <c r="D171" s="182" t="s">
        <v>877</v>
      </c>
      <c r="E171" s="418"/>
      <c r="F171" s="224">
        <v>13</v>
      </c>
      <c r="G171" s="224">
        <v>18</v>
      </c>
      <c r="H171" s="224">
        <v>42</v>
      </c>
      <c r="I171" s="224">
        <v>15</v>
      </c>
    </row>
    <row r="172" spans="1:10" ht="19.5" thickBot="1" x14ac:dyDescent="0.25">
      <c r="A172" s="729"/>
      <c r="B172" s="850"/>
      <c r="C172" s="428">
        <v>24</v>
      </c>
      <c r="D172" s="182" t="s">
        <v>878</v>
      </c>
      <c r="E172" s="418"/>
      <c r="F172" s="224">
        <v>28</v>
      </c>
      <c r="G172" s="224">
        <v>19</v>
      </c>
      <c r="H172" s="224">
        <v>31</v>
      </c>
      <c r="I172" s="224">
        <v>15</v>
      </c>
    </row>
    <row r="173" spans="1:10" ht="19.5" thickBot="1" x14ac:dyDescent="0.25">
      <c r="A173" s="729"/>
      <c r="B173" s="850"/>
      <c r="C173" s="428"/>
      <c r="D173" s="182"/>
      <c r="E173" s="418"/>
      <c r="F173" s="387"/>
      <c r="G173" s="387"/>
      <c r="H173" s="387"/>
      <c r="I173" s="387"/>
    </row>
    <row r="174" spans="1:10" ht="19.5" thickBot="1" x14ac:dyDescent="0.25">
      <c r="A174" s="729"/>
      <c r="B174" s="850"/>
      <c r="C174" s="428"/>
      <c r="D174" s="182"/>
      <c r="E174" s="418"/>
      <c r="F174" s="387"/>
      <c r="G174" s="387"/>
      <c r="H174" s="387"/>
      <c r="I174" s="387"/>
    </row>
    <row r="175" spans="1:10" ht="19.5" thickBot="1" x14ac:dyDescent="0.25">
      <c r="A175" s="729"/>
      <c r="B175" s="850"/>
      <c r="C175" s="428"/>
      <c r="D175" s="3" t="s">
        <v>1506</v>
      </c>
      <c r="E175" s="420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 x14ac:dyDescent="0.25">
      <c r="A176" s="729"/>
      <c r="B176" s="850"/>
      <c r="C176" s="428"/>
      <c r="D176" s="3" t="s">
        <v>1507</v>
      </c>
      <c r="E176" s="420"/>
      <c r="F176" s="141">
        <f>(F175*1.73*380*0.9)/1000</f>
        <v>105.90714000000001</v>
      </c>
      <c r="G176" s="141">
        <f>(G175*1.73*380*0.9)/1000</f>
        <v>97.623900000000006</v>
      </c>
      <c r="H176" s="141">
        <f>(H175*1.73*380*0.9)/1000</f>
        <v>86.97402000000001</v>
      </c>
      <c r="I176" s="142"/>
      <c r="J176" s="177"/>
    </row>
    <row r="177" spans="1:9" ht="18.75" thickBot="1" x14ac:dyDescent="0.25">
      <c r="A177" s="729"/>
      <c r="B177" s="850"/>
      <c r="C177" s="428"/>
      <c r="D177" s="3" t="s">
        <v>1508</v>
      </c>
      <c r="E177" s="421"/>
      <c r="F177" s="742">
        <f>(F176+G176+H176)</f>
        <v>290.50506000000001</v>
      </c>
      <c r="G177" s="743"/>
      <c r="H177" s="743"/>
      <c r="I177" s="744"/>
    </row>
    <row r="178" spans="1:9" ht="19.5" thickBot="1" x14ac:dyDescent="0.25">
      <c r="A178" s="729"/>
      <c r="B178" s="850"/>
      <c r="C178" s="431"/>
      <c r="D178" s="765"/>
      <c r="E178" s="766"/>
      <c r="F178" s="766"/>
      <c r="G178" s="766"/>
      <c r="H178" s="766"/>
      <c r="I178" s="779"/>
    </row>
    <row r="179" spans="1:9" ht="36.75" thickBot="1" x14ac:dyDescent="0.25">
      <c r="A179" s="729"/>
      <c r="B179" s="850"/>
      <c r="C179" s="414" t="s">
        <v>1630</v>
      </c>
      <c r="D179" s="130" t="s">
        <v>1519</v>
      </c>
      <c r="E179" s="417" t="s">
        <v>1629</v>
      </c>
      <c r="F179" s="131" t="str">
        <f>'Данные по ТП'!C181</f>
        <v>ТМ-400/10</v>
      </c>
      <c r="G179" s="132" t="s">
        <v>1544</v>
      </c>
      <c r="H179" s="131" t="s">
        <v>5</v>
      </c>
      <c r="I179" s="133">
        <f>'Данные по ТП'!F181</f>
        <v>51299</v>
      </c>
    </row>
    <row r="180" spans="1:9" ht="19.5" thickBot="1" x14ac:dyDescent="0.25">
      <c r="A180" s="729"/>
      <c r="B180" s="850"/>
      <c r="C180" s="428">
        <v>9</v>
      </c>
      <c r="D180" s="217" t="s">
        <v>38</v>
      </c>
      <c r="E180" s="458"/>
      <c r="F180" s="254"/>
      <c r="G180" s="254"/>
      <c r="H180" s="254"/>
      <c r="I180" s="254"/>
    </row>
    <row r="181" spans="1:9" ht="19.5" thickBot="1" x14ac:dyDescent="0.25">
      <c r="A181" s="729"/>
      <c r="B181" s="850"/>
      <c r="C181" s="428">
        <v>10</v>
      </c>
      <c r="D181" s="182" t="s">
        <v>879</v>
      </c>
      <c r="E181" s="418"/>
      <c r="F181" s="224">
        <v>32</v>
      </c>
      <c r="G181" s="224">
        <v>33</v>
      </c>
      <c r="H181" s="224">
        <v>44</v>
      </c>
      <c r="I181" s="224">
        <v>8</v>
      </c>
    </row>
    <row r="182" spans="1:9" ht="19.5" thickBot="1" x14ac:dyDescent="0.25">
      <c r="A182" s="729"/>
      <c r="B182" s="850"/>
      <c r="C182" s="428">
        <v>11</v>
      </c>
      <c r="D182" s="182" t="s">
        <v>127</v>
      </c>
      <c r="E182" s="418"/>
      <c r="F182" s="224"/>
      <c r="G182" s="224"/>
      <c r="H182" s="224"/>
      <c r="I182" s="224"/>
    </row>
    <row r="183" spans="1:9" ht="19.5" thickBot="1" x14ac:dyDescent="0.25">
      <c r="A183" s="729"/>
      <c r="B183" s="850"/>
      <c r="C183" s="428">
        <v>12</v>
      </c>
      <c r="D183" s="182" t="s">
        <v>954</v>
      </c>
      <c r="E183" s="418"/>
      <c r="F183" s="224">
        <v>10</v>
      </c>
      <c r="G183" s="224"/>
      <c r="H183" s="224"/>
      <c r="I183" s="224">
        <v>5</v>
      </c>
    </row>
    <row r="184" spans="1:9" ht="19.5" thickBot="1" x14ac:dyDescent="0.25">
      <c r="A184" s="729"/>
      <c r="B184" s="850"/>
      <c r="C184" s="428">
        <v>13</v>
      </c>
      <c r="D184" s="182" t="s">
        <v>1245</v>
      </c>
      <c r="E184" s="418"/>
      <c r="F184" s="224"/>
      <c r="G184" s="224"/>
      <c r="H184" s="224"/>
      <c r="I184" s="224"/>
    </row>
    <row r="185" spans="1:9" ht="19.5" thickBot="1" x14ac:dyDescent="0.25">
      <c r="A185" s="729"/>
      <c r="B185" s="850"/>
      <c r="C185" s="428">
        <v>14</v>
      </c>
      <c r="D185" s="182" t="s">
        <v>880</v>
      </c>
      <c r="E185" s="418"/>
      <c r="F185" s="224">
        <v>26</v>
      </c>
      <c r="G185" s="224">
        <v>23</v>
      </c>
      <c r="H185" s="224">
        <v>20</v>
      </c>
      <c r="I185" s="224">
        <v>5</v>
      </c>
    </row>
    <row r="186" spans="1:9" ht="19.5" thickBot="1" x14ac:dyDescent="0.25">
      <c r="A186" s="729"/>
      <c r="B186" s="850"/>
      <c r="C186" s="428">
        <v>15</v>
      </c>
      <c r="D186" s="182" t="s">
        <v>881</v>
      </c>
      <c r="E186" s="418"/>
      <c r="F186" s="224">
        <v>0</v>
      </c>
      <c r="G186" s="224">
        <v>0</v>
      </c>
      <c r="H186" s="224">
        <v>0</v>
      </c>
      <c r="I186" s="224">
        <v>0</v>
      </c>
    </row>
    <row r="187" spans="1:9" ht="19.5" thickBot="1" x14ac:dyDescent="0.25">
      <c r="A187" s="729"/>
      <c r="B187" s="850"/>
      <c r="C187" s="428">
        <v>16</v>
      </c>
      <c r="D187" s="182" t="s">
        <v>882</v>
      </c>
      <c r="E187" s="418"/>
      <c r="F187" s="224">
        <v>0</v>
      </c>
      <c r="G187" s="224">
        <v>0</v>
      </c>
      <c r="H187" s="224">
        <v>0</v>
      </c>
      <c r="I187" s="224">
        <v>0</v>
      </c>
    </row>
    <row r="188" spans="1:9" ht="19.5" thickBot="1" x14ac:dyDescent="0.25">
      <c r="A188" s="729"/>
      <c r="B188" s="850"/>
      <c r="C188" s="428">
        <v>17</v>
      </c>
      <c r="D188" s="182" t="s">
        <v>883</v>
      </c>
      <c r="E188" s="418"/>
      <c r="F188" s="224">
        <v>18</v>
      </c>
      <c r="G188" s="224">
        <v>22</v>
      </c>
      <c r="H188" s="224">
        <v>34</v>
      </c>
      <c r="I188" s="224">
        <v>10</v>
      </c>
    </row>
    <row r="189" spans="1:9" ht="19.5" thickBot="1" x14ac:dyDescent="0.25">
      <c r="A189" s="729"/>
      <c r="B189" s="850"/>
      <c r="C189" s="428">
        <v>18</v>
      </c>
      <c r="D189" s="182" t="s">
        <v>884</v>
      </c>
      <c r="E189" s="418"/>
      <c r="F189" s="224">
        <v>30</v>
      </c>
      <c r="G189" s="224">
        <v>15</v>
      </c>
      <c r="H189" s="224">
        <v>15</v>
      </c>
      <c r="I189" s="224">
        <v>10</v>
      </c>
    </row>
    <row r="190" spans="1:9" ht="19.5" thickBot="1" x14ac:dyDescent="0.25">
      <c r="A190" s="729"/>
      <c r="B190" s="850"/>
      <c r="C190" s="428">
        <v>19</v>
      </c>
      <c r="D190" s="182" t="s">
        <v>723</v>
      </c>
      <c r="E190" s="418"/>
      <c r="F190" s="224"/>
      <c r="G190" s="224"/>
      <c r="H190" s="224"/>
      <c r="I190" s="224"/>
    </row>
    <row r="191" spans="1:9" ht="19.5" thickBot="1" x14ac:dyDescent="0.25">
      <c r="A191" s="729"/>
      <c r="B191" s="850"/>
      <c r="C191" s="428">
        <v>20</v>
      </c>
      <c r="D191" s="182" t="s">
        <v>885</v>
      </c>
      <c r="E191" s="418"/>
      <c r="F191" s="224">
        <v>33</v>
      </c>
      <c r="G191" s="224">
        <v>31</v>
      </c>
      <c r="H191" s="224">
        <v>24</v>
      </c>
      <c r="I191" s="224">
        <v>11</v>
      </c>
    </row>
    <row r="192" spans="1:9" ht="19.5" thickBot="1" x14ac:dyDescent="0.25">
      <c r="A192" s="729"/>
      <c r="B192" s="850"/>
      <c r="C192" s="428"/>
      <c r="D192" s="182"/>
      <c r="E192" s="418"/>
      <c r="F192" s="387"/>
      <c r="G192" s="387"/>
      <c r="H192" s="387"/>
      <c r="I192" s="387"/>
    </row>
    <row r="193" spans="1:10" ht="19.5" thickBot="1" x14ac:dyDescent="0.25">
      <c r="A193" s="729"/>
      <c r="B193" s="850"/>
      <c r="C193" s="428"/>
      <c r="D193" s="182"/>
      <c r="E193" s="418"/>
      <c r="F193" s="387"/>
      <c r="G193" s="387"/>
      <c r="H193" s="387"/>
      <c r="I193" s="387"/>
    </row>
    <row r="194" spans="1:10" ht="19.5" thickBot="1" x14ac:dyDescent="0.25">
      <c r="A194" s="729"/>
      <c r="B194" s="850"/>
      <c r="C194" s="428"/>
      <c r="D194" s="3" t="s">
        <v>1505</v>
      </c>
      <c r="E194" s="420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 x14ac:dyDescent="0.25">
      <c r="A195" s="729"/>
      <c r="B195" s="850"/>
      <c r="C195" s="428"/>
      <c r="D195" s="3" t="s">
        <v>1507</v>
      </c>
      <c r="E195" s="420"/>
      <c r="F195" s="141">
        <f>(F194*1.73*380*0.9)/1000</f>
        <v>88.157339999999991</v>
      </c>
      <c r="G195" s="141">
        <f>(G194*1.73*380*0.9)/1000</f>
        <v>73.365840000000006</v>
      </c>
      <c r="H195" s="141">
        <f>(H194*1.73*380*0.9)/1000</f>
        <v>81.057419999999993</v>
      </c>
      <c r="I195" s="142"/>
      <c r="J195" s="177"/>
    </row>
    <row r="196" spans="1:10" ht="18.75" thickBot="1" x14ac:dyDescent="0.25">
      <c r="A196" s="729"/>
      <c r="B196" s="850"/>
      <c r="C196" s="428"/>
      <c r="D196" s="3" t="s">
        <v>1509</v>
      </c>
      <c r="E196" s="421"/>
      <c r="F196" s="742">
        <f>(F195+G195+H195)</f>
        <v>242.5806</v>
      </c>
      <c r="G196" s="743"/>
      <c r="H196" s="743"/>
      <c r="I196" s="744"/>
    </row>
    <row r="197" spans="1:10" ht="18.75" customHeight="1" thickBot="1" x14ac:dyDescent="0.25">
      <c r="A197" s="729"/>
      <c r="B197" s="850"/>
      <c r="C197" s="433"/>
      <c r="D197" s="37" t="s">
        <v>88</v>
      </c>
      <c r="E197" s="461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10" ht="42" customHeight="1" thickBot="1" x14ac:dyDescent="0.25">
      <c r="A198" s="800"/>
      <c r="B198" s="800"/>
      <c r="C198" s="800"/>
      <c r="D198" s="800"/>
      <c r="E198" s="800"/>
      <c r="F198" s="800"/>
      <c r="G198" s="800"/>
      <c r="H198" s="800"/>
      <c r="I198" s="800"/>
    </row>
    <row r="199" spans="1:10" ht="36.75" thickBot="1" x14ac:dyDescent="0.25">
      <c r="A199" s="200" t="s">
        <v>1250</v>
      </c>
      <c r="B199" s="74"/>
      <c r="C199" s="414" t="s">
        <v>1630</v>
      </c>
      <c r="D199" s="130" t="s">
        <v>1543</v>
      </c>
      <c r="E199" s="417" t="s">
        <v>1629</v>
      </c>
      <c r="F199" s="131" t="str">
        <f>'Данные по ТП'!C182</f>
        <v>ТМ-400/10</v>
      </c>
      <c r="G199" s="132" t="s">
        <v>1544</v>
      </c>
      <c r="H199" s="131" t="s">
        <v>5</v>
      </c>
      <c r="I199" s="133">
        <f>'Данные по ТП'!F182</f>
        <v>37067</v>
      </c>
    </row>
    <row r="200" spans="1:10" ht="19.5" thickBot="1" x14ac:dyDescent="0.25">
      <c r="A200" s="728" t="s">
        <v>1161</v>
      </c>
      <c r="B200" s="847" t="s">
        <v>926</v>
      </c>
      <c r="C200" s="428">
        <v>1</v>
      </c>
      <c r="D200" s="182" t="s">
        <v>955</v>
      </c>
      <c r="E200" s="418"/>
      <c r="F200" s="224">
        <v>0</v>
      </c>
      <c r="G200" s="224">
        <v>0</v>
      </c>
      <c r="H200" s="224">
        <v>0</v>
      </c>
      <c r="I200" s="224">
        <v>0</v>
      </c>
    </row>
    <row r="201" spans="1:10" ht="19.5" thickBot="1" x14ac:dyDescent="0.25">
      <c r="A201" s="729"/>
      <c r="B201" s="850"/>
      <c r="C201" s="428">
        <v>2</v>
      </c>
      <c r="D201" s="182" t="s">
        <v>886</v>
      </c>
      <c r="E201" s="418"/>
      <c r="F201" s="224">
        <v>68</v>
      </c>
      <c r="G201" s="224">
        <v>53</v>
      </c>
      <c r="H201" s="224">
        <v>84</v>
      </c>
      <c r="I201" s="224">
        <v>11</v>
      </c>
    </row>
    <row r="202" spans="1:10" ht="19.5" thickBot="1" x14ac:dyDescent="0.25">
      <c r="A202" s="729"/>
      <c r="B202" s="850"/>
      <c r="C202" s="428">
        <v>3</v>
      </c>
      <c r="D202" s="182" t="s">
        <v>905</v>
      </c>
      <c r="E202" s="418"/>
      <c r="F202" s="224"/>
      <c r="G202" s="224"/>
      <c r="H202" s="224"/>
      <c r="I202" s="224"/>
    </row>
    <row r="203" spans="1:10" ht="19.5" thickBot="1" x14ac:dyDescent="0.25">
      <c r="A203" s="729"/>
      <c r="B203" s="850"/>
      <c r="C203" s="428">
        <v>4</v>
      </c>
      <c r="D203" s="182" t="s">
        <v>887</v>
      </c>
      <c r="E203" s="418"/>
      <c r="F203" s="224">
        <v>31</v>
      </c>
      <c r="G203" s="224">
        <v>18</v>
      </c>
      <c r="H203" s="224">
        <v>26</v>
      </c>
      <c r="I203" s="224">
        <v>9</v>
      </c>
    </row>
    <row r="204" spans="1:10" ht="19.5" thickBot="1" x14ac:dyDescent="0.25">
      <c r="A204" s="729"/>
      <c r="B204" s="850"/>
      <c r="C204" s="428">
        <v>5</v>
      </c>
      <c r="D204" s="182" t="s">
        <v>123</v>
      </c>
      <c r="E204" s="418"/>
      <c r="F204" s="224"/>
      <c r="G204" s="224"/>
      <c r="H204" s="224"/>
      <c r="I204" s="224"/>
    </row>
    <row r="205" spans="1:10" ht="19.5" thickBot="1" x14ac:dyDescent="0.25">
      <c r="A205" s="729"/>
      <c r="B205" s="850"/>
      <c r="C205" s="428">
        <v>6</v>
      </c>
      <c r="D205" s="182" t="s">
        <v>888</v>
      </c>
      <c r="E205" s="418"/>
      <c r="F205" s="224">
        <v>0</v>
      </c>
      <c r="G205" s="224">
        <v>0</v>
      </c>
      <c r="H205" s="224">
        <v>0</v>
      </c>
      <c r="I205" s="224">
        <v>0</v>
      </c>
    </row>
    <row r="206" spans="1:10" ht="19.5" thickBot="1" x14ac:dyDescent="0.25">
      <c r="A206" s="729"/>
      <c r="B206" s="850"/>
      <c r="C206" s="428">
        <v>7</v>
      </c>
      <c r="D206" s="182" t="s">
        <v>889</v>
      </c>
      <c r="E206" s="418"/>
      <c r="F206" s="224">
        <v>0</v>
      </c>
      <c r="G206" s="224">
        <v>0</v>
      </c>
      <c r="H206" s="224">
        <v>0</v>
      </c>
      <c r="I206" s="224">
        <v>0</v>
      </c>
    </row>
    <row r="207" spans="1:10" ht="19.5" thickBot="1" x14ac:dyDescent="0.25">
      <c r="A207" s="729"/>
      <c r="B207" s="850"/>
      <c r="C207" s="428">
        <v>8</v>
      </c>
      <c r="D207" s="182" t="s">
        <v>890</v>
      </c>
      <c r="E207" s="418"/>
      <c r="F207" s="224"/>
      <c r="G207" s="224"/>
      <c r="H207" s="224">
        <v>1.5</v>
      </c>
      <c r="I207" s="224">
        <v>1.5</v>
      </c>
    </row>
    <row r="208" spans="1:10" ht="19.5" thickBot="1" x14ac:dyDescent="0.25">
      <c r="A208" s="729"/>
      <c r="B208" s="850"/>
      <c r="C208" s="428">
        <v>21</v>
      </c>
      <c r="D208" s="182" t="s">
        <v>927</v>
      </c>
      <c r="E208" s="418"/>
      <c r="F208" s="224"/>
      <c r="G208" s="224"/>
      <c r="H208" s="224"/>
      <c r="I208" s="224"/>
    </row>
    <row r="209" spans="1:10" ht="19.5" thickBot="1" x14ac:dyDescent="0.25">
      <c r="A209" s="729"/>
      <c r="B209" s="850"/>
      <c r="C209" s="428">
        <v>22</v>
      </c>
      <c r="D209" s="182" t="s">
        <v>891</v>
      </c>
      <c r="E209" s="418"/>
      <c r="F209" s="224">
        <v>31</v>
      </c>
      <c r="G209" s="224">
        <v>29</v>
      </c>
      <c r="H209" s="224">
        <v>28</v>
      </c>
      <c r="I209" s="224">
        <v>6</v>
      </c>
    </row>
    <row r="210" spans="1:10" ht="19.5" thickBot="1" x14ac:dyDescent="0.25">
      <c r="A210" s="729"/>
      <c r="B210" s="850"/>
      <c r="C210" s="428">
        <v>23</v>
      </c>
      <c r="D210" s="182" t="s">
        <v>892</v>
      </c>
      <c r="E210" s="418"/>
      <c r="F210" s="224"/>
      <c r="G210" s="224"/>
      <c r="H210" s="224"/>
      <c r="I210" s="224"/>
    </row>
    <row r="211" spans="1:10" ht="19.5" thickBot="1" x14ac:dyDescent="0.25">
      <c r="A211" s="729"/>
      <c r="B211" s="850"/>
      <c r="C211" s="428">
        <v>24</v>
      </c>
      <c r="D211" s="182" t="s">
        <v>893</v>
      </c>
      <c r="E211" s="418"/>
      <c r="F211" s="224">
        <v>0</v>
      </c>
      <c r="G211" s="224">
        <v>0</v>
      </c>
      <c r="H211" s="224">
        <v>0</v>
      </c>
      <c r="I211" s="224">
        <v>0</v>
      </c>
    </row>
    <row r="212" spans="1:10" ht="19.5" thickBot="1" x14ac:dyDescent="0.25">
      <c r="A212" s="729"/>
      <c r="B212" s="850"/>
      <c r="C212" s="428"/>
      <c r="D212" s="182"/>
      <c r="E212" s="418"/>
      <c r="F212" s="224"/>
      <c r="G212" s="224"/>
      <c r="H212" s="224"/>
      <c r="I212" s="224"/>
    </row>
    <row r="213" spans="1:10" ht="19.5" thickBot="1" x14ac:dyDescent="0.25">
      <c r="A213" s="729"/>
      <c r="B213" s="850"/>
      <c r="C213" s="428"/>
      <c r="D213" s="182"/>
      <c r="E213" s="418"/>
      <c r="F213" s="224"/>
      <c r="G213" s="224"/>
      <c r="H213" s="224"/>
      <c r="I213" s="224"/>
    </row>
    <row r="214" spans="1:10" ht="19.5" thickBot="1" x14ac:dyDescent="0.25">
      <c r="A214" s="729"/>
      <c r="B214" s="850"/>
      <c r="C214" s="428"/>
      <c r="D214" s="182"/>
      <c r="E214" s="418"/>
      <c r="F214" s="224"/>
      <c r="G214" s="224"/>
      <c r="H214" s="224"/>
      <c r="I214" s="224"/>
    </row>
    <row r="215" spans="1:10" ht="19.5" thickBot="1" x14ac:dyDescent="0.25">
      <c r="A215" s="729"/>
      <c r="B215" s="850"/>
      <c r="C215" s="428"/>
      <c r="D215" s="3" t="s">
        <v>1506</v>
      </c>
      <c r="E215" s="420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 x14ac:dyDescent="0.25">
      <c r="A216" s="729"/>
      <c r="B216" s="850"/>
      <c r="C216" s="428"/>
      <c r="D216" s="3" t="s">
        <v>1507</v>
      </c>
      <c r="E216" s="420"/>
      <c r="F216" s="141">
        <f>(F215*1.73*380*0.9)/1000</f>
        <v>76.915800000000004</v>
      </c>
      <c r="G216" s="141">
        <f>(G215*1.73*380*0.9)/1000</f>
        <v>59.165999999999997</v>
      </c>
      <c r="H216" s="141">
        <f>(H215*1.73*380*0.9)/1000</f>
        <v>82.536570000000012</v>
      </c>
      <c r="I216" s="142"/>
      <c r="J216" s="177"/>
    </row>
    <row r="217" spans="1:10" ht="18.75" thickBot="1" x14ac:dyDescent="0.25">
      <c r="A217" s="729"/>
      <c r="B217" s="850"/>
      <c r="C217" s="428"/>
      <c r="D217" s="3" t="s">
        <v>1508</v>
      </c>
      <c r="E217" s="421"/>
      <c r="F217" s="742">
        <f>(F216+G216+H216)</f>
        <v>218.61837</v>
      </c>
      <c r="G217" s="743"/>
      <c r="H217" s="743"/>
      <c r="I217" s="744"/>
      <c r="J217" s="177"/>
    </row>
    <row r="218" spans="1:10" ht="19.5" thickBot="1" x14ac:dyDescent="0.25">
      <c r="A218" s="729"/>
      <c r="B218" s="850"/>
      <c r="C218" s="431"/>
      <c r="D218" s="765"/>
      <c r="E218" s="766"/>
      <c r="F218" s="766"/>
      <c r="G218" s="766"/>
      <c r="H218" s="766"/>
      <c r="I218" s="779"/>
      <c r="J218" s="177"/>
    </row>
    <row r="219" spans="1:10" ht="36.75" thickBot="1" x14ac:dyDescent="0.25">
      <c r="A219" s="729"/>
      <c r="B219" s="850"/>
      <c r="C219" s="414" t="s">
        <v>1630</v>
      </c>
      <c r="D219" s="130" t="s">
        <v>1519</v>
      </c>
      <c r="E219" s="417" t="s">
        <v>1629</v>
      </c>
      <c r="F219" s="131" t="str">
        <f>'Данные по ТП'!C183</f>
        <v>ТМ-400/10</v>
      </c>
      <c r="G219" s="132" t="s">
        <v>1544</v>
      </c>
      <c r="H219" s="131" t="s">
        <v>5</v>
      </c>
      <c r="I219" s="133">
        <f>'Данные по ТП'!F183</f>
        <v>36152</v>
      </c>
      <c r="J219" s="177"/>
    </row>
    <row r="220" spans="1:10" ht="19.5" thickBot="1" x14ac:dyDescent="0.25">
      <c r="A220" s="729"/>
      <c r="B220" s="850"/>
      <c r="C220" s="428">
        <v>9</v>
      </c>
      <c r="D220" s="182" t="s">
        <v>113</v>
      </c>
      <c r="E220" s="418"/>
      <c r="F220" s="303"/>
      <c r="G220" s="303"/>
      <c r="H220" s="303"/>
      <c r="I220" s="303"/>
    </row>
    <row r="221" spans="1:10" ht="19.5" thickBot="1" x14ac:dyDescent="0.25">
      <c r="A221" s="729"/>
      <c r="B221" s="850"/>
      <c r="C221" s="428">
        <v>10</v>
      </c>
      <c r="D221" s="182" t="s">
        <v>956</v>
      </c>
      <c r="E221" s="418"/>
      <c r="F221" s="224"/>
      <c r="G221" s="224"/>
      <c r="H221" s="224"/>
      <c r="I221" s="224"/>
    </row>
    <row r="222" spans="1:10" ht="19.5" thickBot="1" x14ac:dyDescent="0.25">
      <c r="A222" s="729"/>
      <c r="B222" s="850"/>
      <c r="C222" s="428">
        <v>11</v>
      </c>
      <c r="D222" s="182" t="s">
        <v>894</v>
      </c>
      <c r="E222" s="418"/>
      <c r="F222" s="224">
        <v>0</v>
      </c>
      <c r="G222" s="224">
        <v>0</v>
      </c>
      <c r="H222" s="224">
        <v>0</v>
      </c>
      <c r="I222" s="224">
        <v>0</v>
      </c>
    </row>
    <row r="223" spans="1:10" ht="19.5" thickBot="1" x14ac:dyDescent="0.25">
      <c r="A223" s="729"/>
      <c r="B223" s="850"/>
      <c r="C223" s="428">
        <v>12</v>
      </c>
      <c r="D223" s="182" t="s">
        <v>895</v>
      </c>
      <c r="E223" s="418"/>
      <c r="F223" s="224">
        <v>42</v>
      </c>
      <c r="G223" s="224">
        <v>40</v>
      </c>
      <c r="H223" s="224">
        <v>58</v>
      </c>
      <c r="I223" s="224">
        <v>17</v>
      </c>
    </row>
    <row r="224" spans="1:10" ht="19.5" thickBot="1" x14ac:dyDescent="0.25">
      <c r="A224" s="729"/>
      <c r="B224" s="850"/>
      <c r="C224" s="428">
        <v>13</v>
      </c>
      <c r="D224" s="182" t="s">
        <v>896</v>
      </c>
      <c r="E224" s="418"/>
      <c r="F224" s="224">
        <v>19</v>
      </c>
      <c r="G224" s="224">
        <v>19</v>
      </c>
      <c r="H224" s="224">
        <v>37</v>
      </c>
      <c r="I224" s="224">
        <v>5</v>
      </c>
    </row>
    <row r="225" spans="1:10" ht="19.5" thickBot="1" x14ac:dyDescent="0.25">
      <c r="A225" s="729"/>
      <c r="B225" s="850"/>
      <c r="C225" s="428">
        <v>14</v>
      </c>
      <c r="D225" s="182" t="s">
        <v>897</v>
      </c>
      <c r="E225" s="418"/>
      <c r="F225" s="224">
        <v>10</v>
      </c>
      <c r="G225" s="224">
        <v>58</v>
      </c>
      <c r="H225" s="224">
        <v>12</v>
      </c>
      <c r="I225" s="224">
        <v>21</v>
      </c>
    </row>
    <row r="226" spans="1:10" ht="19.5" thickBot="1" x14ac:dyDescent="0.25">
      <c r="A226" s="729"/>
      <c r="B226" s="850"/>
      <c r="C226" s="428">
        <v>15</v>
      </c>
      <c r="D226" s="182" t="s">
        <v>898</v>
      </c>
      <c r="E226" s="418"/>
      <c r="F226" s="224"/>
      <c r="G226" s="224"/>
      <c r="H226" s="224"/>
      <c r="I226" s="224"/>
    </row>
    <row r="227" spans="1:10" ht="19.5" thickBot="1" x14ac:dyDescent="0.25">
      <c r="A227" s="729"/>
      <c r="B227" s="850"/>
      <c r="C227" s="428">
        <v>16</v>
      </c>
      <c r="D227" s="182" t="s">
        <v>899</v>
      </c>
      <c r="E227" s="418"/>
      <c r="F227" s="224">
        <v>38</v>
      </c>
      <c r="G227" s="224">
        <v>39</v>
      </c>
      <c r="H227" s="224">
        <v>37</v>
      </c>
      <c r="I227" s="224">
        <v>5</v>
      </c>
    </row>
    <row r="228" spans="1:10" ht="19.5" thickBot="1" x14ac:dyDescent="0.25">
      <c r="A228" s="729"/>
      <c r="B228" s="850"/>
      <c r="C228" s="428">
        <v>17</v>
      </c>
      <c r="D228" s="182" t="s">
        <v>900</v>
      </c>
      <c r="E228" s="418"/>
      <c r="F228" s="224">
        <v>2</v>
      </c>
      <c r="G228" s="224"/>
      <c r="H228" s="224"/>
      <c r="I228" s="224">
        <v>2</v>
      </c>
    </row>
    <row r="229" spans="1:10" ht="19.5" thickBot="1" x14ac:dyDescent="0.25">
      <c r="A229" s="729"/>
      <c r="B229" s="850"/>
      <c r="C229" s="428">
        <v>18</v>
      </c>
      <c r="D229" s="182" t="s">
        <v>901</v>
      </c>
      <c r="E229" s="418"/>
      <c r="F229" s="224">
        <v>72</v>
      </c>
      <c r="G229" s="224">
        <v>49</v>
      </c>
      <c r="H229" s="224">
        <v>58</v>
      </c>
      <c r="I229" s="224">
        <v>16</v>
      </c>
    </row>
    <row r="230" spans="1:10" ht="19.5" thickBot="1" x14ac:dyDescent="0.25">
      <c r="A230" s="729"/>
      <c r="B230" s="850"/>
      <c r="C230" s="428">
        <v>19</v>
      </c>
      <c r="D230" s="182" t="s">
        <v>723</v>
      </c>
      <c r="E230" s="418"/>
      <c r="F230" s="224"/>
      <c r="G230" s="224"/>
      <c r="H230" s="224"/>
      <c r="I230" s="224"/>
    </row>
    <row r="231" spans="1:10" ht="19.5" thickBot="1" x14ac:dyDescent="0.25">
      <c r="A231" s="729"/>
      <c r="B231" s="850"/>
      <c r="C231" s="428">
        <v>20</v>
      </c>
      <c r="D231" s="182" t="s">
        <v>902</v>
      </c>
      <c r="E231" s="418"/>
      <c r="F231" s="224">
        <v>0</v>
      </c>
      <c r="G231" s="224">
        <v>0</v>
      </c>
      <c r="H231" s="224">
        <v>0</v>
      </c>
      <c r="I231" s="224">
        <v>0</v>
      </c>
    </row>
    <row r="232" spans="1:10" ht="19.5" thickBot="1" x14ac:dyDescent="0.25">
      <c r="A232" s="729"/>
      <c r="B232" s="850"/>
      <c r="C232" s="428"/>
      <c r="D232" s="182"/>
      <c r="E232" s="418"/>
      <c r="F232" s="387"/>
      <c r="G232" s="387"/>
      <c r="H232" s="387"/>
      <c r="I232" s="387"/>
    </row>
    <row r="233" spans="1:10" ht="19.5" thickBot="1" x14ac:dyDescent="0.25">
      <c r="A233" s="729"/>
      <c r="B233" s="850"/>
      <c r="C233" s="428"/>
      <c r="D233" s="182"/>
      <c r="E233" s="418"/>
      <c r="F233" s="387"/>
      <c r="G233" s="387"/>
      <c r="H233" s="387"/>
      <c r="I233" s="387"/>
    </row>
    <row r="234" spans="1:10" ht="19.5" thickBot="1" x14ac:dyDescent="0.25">
      <c r="A234" s="729"/>
      <c r="B234" s="850"/>
      <c r="C234" s="428"/>
      <c r="D234" s="3" t="s">
        <v>1505</v>
      </c>
      <c r="E234" s="420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 x14ac:dyDescent="0.25">
      <c r="A235" s="729"/>
      <c r="B235" s="850"/>
      <c r="C235" s="428"/>
      <c r="D235" s="3" t="s">
        <v>1507</v>
      </c>
      <c r="E235" s="420"/>
      <c r="F235" s="141">
        <f>(F234*1.73*380*0.9)/1000</f>
        <v>108.27378</v>
      </c>
      <c r="G235" s="141">
        <f>(G234*1.73*380*0.9)/1000</f>
        <v>121.2903</v>
      </c>
      <c r="H235" s="141">
        <f>(H234*1.73*380*0.9)/1000</f>
        <v>119.51531999999999</v>
      </c>
      <c r="I235" s="142"/>
      <c r="J235" s="177"/>
    </row>
    <row r="236" spans="1:10" ht="18.75" thickBot="1" x14ac:dyDescent="0.25">
      <c r="A236" s="729"/>
      <c r="B236" s="850"/>
      <c r="C236" s="428"/>
      <c r="D236" s="3" t="s">
        <v>1509</v>
      </c>
      <c r="E236" s="421"/>
      <c r="F236" s="742">
        <f>(F235+G235+H235)</f>
        <v>349.07939999999996</v>
      </c>
      <c r="G236" s="743"/>
      <c r="H236" s="743"/>
      <c r="I236" s="744"/>
    </row>
    <row r="237" spans="1:10" ht="19.5" thickBot="1" x14ac:dyDescent="0.25">
      <c r="A237" s="730"/>
      <c r="B237" s="851"/>
      <c r="C237" s="465"/>
      <c r="D237" s="37" t="s">
        <v>88</v>
      </c>
      <c r="E237" s="434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1:10" s="103" customFormat="1" x14ac:dyDescent="0.25">
      <c r="C238" s="415"/>
      <c r="E238" s="415"/>
    </row>
    <row r="239" spans="1:10" s="103" customFormat="1" x14ac:dyDescent="0.25">
      <c r="C239" s="415"/>
      <c r="E239" s="415"/>
    </row>
    <row r="240" spans="1:10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  <row r="659" spans="3:5" s="103" customFormat="1" x14ac:dyDescent="0.25">
      <c r="C659" s="415"/>
      <c r="E659" s="415"/>
    </row>
    <row r="660" spans="3:5" s="103" customFormat="1" x14ac:dyDescent="0.25">
      <c r="C660" s="415"/>
      <c r="E660" s="415"/>
    </row>
    <row r="661" spans="3:5" s="103" customFormat="1" x14ac:dyDescent="0.25">
      <c r="C661" s="415"/>
      <c r="E661" s="415"/>
    </row>
    <row r="662" spans="3:5" s="103" customFormat="1" x14ac:dyDescent="0.25">
      <c r="C662" s="415"/>
      <c r="E662" s="415"/>
    </row>
    <row r="663" spans="3:5" s="103" customFormat="1" x14ac:dyDescent="0.25">
      <c r="C663" s="415"/>
      <c r="E663" s="415"/>
    </row>
    <row r="664" spans="3:5" s="103" customFormat="1" x14ac:dyDescent="0.25">
      <c r="C664" s="415"/>
      <c r="E664" s="415"/>
    </row>
    <row r="665" spans="3:5" s="103" customFormat="1" x14ac:dyDescent="0.25">
      <c r="C665" s="415"/>
      <c r="E665" s="415"/>
    </row>
    <row r="666" spans="3:5" s="103" customFormat="1" x14ac:dyDescent="0.25">
      <c r="C666" s="415"/>
      <c r="E666" s="415"/>
    </row>
    <row r="667" spans="3:5" s="103" customFormat="1" x14ac:dyDescent="0.25">
      <c r="C667" s="415"/>
      <c r="E667" s="415"/>
    </row>
    <row r="668" spans="3:5" s="103" customFormat="1" x14ac:dyDescent="0.25">
      <c r="C668" s="415"/>
      <c r="E668" s="415"/>
    </row>
    <row r="669" spans="3:5" s="103" customFormat="1" x14ac:dyDescent="0.25">
      <c r="C669" s="415"/>
      <c r="E669" s="415"/>
    </row>
    <row r="670" spans="3:5" s="103" customFormat="1" x14ac:dyDescent="0.25">
      <c r="C670" s="415"/>
      <c r="E670" s="415"/>
    </row>
    <row r="671" spans="3:5" s="103" customFormat="1" x14ac:dyDescent="0.25">
      <c r="C671" s="415"/>
      <c r="E671" s="415"/>
    </row>
    <row r="672" spans="3:5" s="103" customFormat="1" x14ac:dyDescent="0.25">
      <c r="C672" s="415"/>
      <c r="E672" s="415"/>
    </row>
    <row r="673" spans="3:5" s="103" customFormat="1" x14ac:dyDescent="0.25">
      <c r="C673" s="415"/>
      <c r="E673" s="415"/>
    </row>
    <row r="674" spans="3:5" s="103" customFormat="1" x14ac:dyDescent="0.25">
      <c r="C674" s="415"/>
      <c r="E674" s="415"/>
    </row>
    <row r="675" spans="3:5" s="103" customFormat="1" x14ac:dyDescent="0.25">
      <c r="C675" s="415"/>
      <c r="E675" s="415"/>
    </row>
    <row r="676" spans="3:5" s="103" customFormat="1" x14ac:dyDescent="0.25">
      <c r="C676" s="415"/>
      <c r="E676" s="415"/>
    </row>
    <row r="677" spans="3:5" s="103" customFormat="1" x14ac:dyDescent="0.25">
      <c r="C677" s="415"/>
      <c r="E677" s="415"/>
    </row>
    <row r="678" spans="3:5" s="103" customFormat="1" x14ac:dyDescent="0.25">
      <c r="C678" s="415"/>
      <c r="E678" s="415"/>
    </row>
    <row r="679" spans="3:5" s="103" customFormat="1" x14ac:dyDescent="0.25">
      <c r="C679" s="415"/>
      <c r="E679" s="415"/>
    </row>
    <row r="680" spans="3:5" s="103" customFormat="1" x14ac:dyDescent="0.25">
      <c r="C680" s="415"/>
      <c r="E680" s="415"/>
    </row>
    <row r="681" spans="3:5" s="103" customFormat="1" x14ac:dyDescent="0.25">
      <c r="C681" s="415"/>
      <c r="E681" s="415"/>
    </row>
    <row r="682" spans="3:5" s="103" customFormat="1" x14ac:dyDescent="0.25">
      <c r="C682" s="415"/>
      <c r="E682" s="415"/>
    </row>
    <row r="683" spans="3:5" s="103" customFormat="1" x14ac:dyDescent="0.25">
      <c r="C683" s="415"/>
      <c r="E683" s="415"/>
    </row>
    <row r="684" spans="3:5" s="103" customFormat="1" x14ac:dyDescent="0.25">
      <c r="C684" s="415"/>
      <c r="E684" s="415"/>
    </row>
    <row r="685" spans="3:5" s="103" customFormat="1" x14ac:dyDescent="0.25">
      <c r="C685" s="415"/>
      <c r="E685" s="415"/>
    </row>
    <row r="686" spans="3:5" s="103" customFormat="1" x14ac:dyDescent="0.25">
      <c r="C686" s="415"/>
      <c r="E686" s="415"/>
    </row>
    <row r="687" spans="3:5" s="103" customFormat="1" x14ac:dyDescent="0.25">
      <c r="C687" s="415"/>
      <c r="E687" s="415"/>
    </row>
    <row r="688" spans="3:5" s="103" customFormat="1" x14ac:dyDescent="0.25">
      <c r="C688" s="415"/>
      <c r="E688" s="415"/>
    </row>
    <row r="689" spans="3:5" s="103" customFormat="1" x14ac:dyDescent="0.25">
      <c r="C689" s="415"/>
      <c r="E689" s="415"/>
    </row>
    <row r="690" spans="3:5" s="103" customFormat="1" x14ac:dyDescent="0.25">
      <c r="C690" s="415"/>
      <c r="E690" s="415"/>
    </row>
    <row r="691" spans="3:5" s="103" customFormat="1" x14ac:dyDescent="0.25">
      <c r="C691" s="415"/>
      <c r="E691" s="415"/>
    </row>
    <row r="692" spans="3:5" s="103" customFormat="1" x14ac:dyDescent="0.25">
      <c r="C692" s="415"/>
      <c r="E692" s="415"/>
    </row>
    <row r="693" spans="3:5" s="103" customFormat="1" x14ac:dyDescent="0.25">
      <c r="C693" s="415"/>
      <c r="E693" s="415"/>
    </row>
    <row r="694" spans="3:5" s="103" customFormat="1" x14ac:dyDescent="0.25">
      <c r="C694" s="415"/>
      <c r="E694" s="415"/>
    </row>
    <row r="695" spans="3:5" s="103" customFormat="1" x14ac:dyDescent="0.25">
      <c r="C695" s="415"/>
      <c r="E695" s="415"/>
    </row>
    <row r="696" spans="3:5" s="103" customFormat="1" x14ac:dyDescent="0.25">
      <c r="C696" s="415"/>
      <c r="E696" s="415"/>
    </row>
    <row r="697" spans="3:5" s="103" customFormat="1" x14ac:dyDescent="0.25">
      <c r="C697" s="415"/>
      <c r="E697" s="415"/>
    </row>
    <row r="698" spans="3:5" s="103" customFormat="1" x14ac:dyDescent="0.25">
      <c r="C698" s="415"/>
      <c r="E698" s="415"/>
    </row>
    <row r="699" spans="3:5" s="103" customFormat="1" x14ac:dyDescent="0.25">
      <c r="C699" s="415"/>
      <c r="E699" s="415"/>
    </row>
    <row r="700" spans="3:5" s="103" customFormat="1" x14ac:dyDescent="0.25">
      <c r="C700" s="415"/>
      <c r="E700" s="415"/>
    </row>
    <row r="701" spans="3:5" s="103" customFormat="1" x14ac:dyDescent="0.25">
      <c r="C701" s="415"/>
      <c r="E701" s="415"/>
    </row>
    <row r="702" spans="3:5" s="103" customFormat="1" x14ac:dyDescent="0.25">
      <c r="C702" s="415"/>
      <c r="E702" s="415"/>
    </row>
    <row r="703" spans="3:5" s="103" customFormat="1" x14ac:dyDescent="0.25">
      <c r="C703" s="415"/>
      <c r="E703" s="415"/>
    </row>
    <row r="704" spans="3:5" s="103" customFormat="1" x14ac:dyDescent="0.25">
      <c r="C704" s="415"/>
      <c r="E704" s="415"/>
    </row>
    <row r="705" spans="3:5" s="103" customFormat="1" x14ac:dyDescent="0.25">
      <c r="C705" s="415"/>
      <c r="E705" s="415"/>
    </row>
    <row r="706" spans="3:5" s="103" customFormat="1" x14ac:dyDescent="0.25">
      <c r="C706" s="415"/>
      <c r="E706" s="415"/>
    </row>
    <row r="707" spans="3:5" s="103" customFormat="1" x14ac:dyDescent="0.25">
      <c r="C707" s="415"/>
      <c r="E707" s="415"/>
    </row>
    <row r="708" spans="3:5" s="103" customFormat="1" x14ac:dyDescent="0.25">
      <c r="C708" s="415"/>
      <c r="E708" s="415"/>
    </row>
    <row r="709" spans="3:5" s="103" customFormat="1" x14ac:dyDescent="0.25">
      <c r="C709" s="415"/>
      <c r="E709" s="415"/>
    </row>
    <row r="710" spans="3:5" s="103" customFormat="1" x14ac:dyDescent="0.25">
      <c r="C710" s="415"/>
      <c r="E710" s="415"/>
    </row>
    <row r="711" spans="3:5" s="103" customFormat="1" x14ac:dyDescent="0.25">
      <c r="C711" s="415"/>
      <c r="E711" s="415"/>
    </row>
    <row r="712" spans="3:5" s="103" customFormat="1" x14ac:dyDescent="0.25">
      <c r="C712" s="415"/>
      <c r="E712" s="415"/>
    </row>
    <row r="713" spans="3:5" s="103" customFormat="1" x14ac:dyDescent="0.25">
      <c r="C713" s="415"/>
      <c r="E713" s="415"/>
    </row>
    <row r="714" spans="3:5" s="103" customFormat="1" x14ac:dyDescent="0.25">
      <c r="C714" s="415"/>
      <c r="E714" s="415"/>
    </row>
    <row r="715" spans="3:5" s="103" customFormat="1" x14ac:dyDescent="0.25">
      <c r="C715" s="415"/>
      <c r="E715" s="415"/>
    </row>
    <row r="716" spans="3:5" s="103" customFormat="1" x14ac:dyDescent="0.25">
      <c r="C716" s="415"/>
      <c r="E716" s="415"/>
    </row>
    <row r="717" spans="3:5" s="103" customFormat="1" x14ac:dyDescent="0.25">
      <c r="C717" s="415"/>
      <c r="E717" s="415"/>
    </row>
    <row r="718" spans="3:5" s="103" customFormat="1" x14ac:dyDescent="0.25">
      <c r="C718" s="415"/>
      <c r="E718" s="415"/>
    </row>
    <row r="719" spans="3:5" s="103" customFormat="1" x14ac:dyDescent="0.25">
      <c r="C719" s="415"/>
      <c r="E719" s="415"/>
    </row>
    <row r="720" spans="3:5" s="103" customFormat="1" x14ac:dyDescent="0.25">
      <c r="C720" s="415"/>
      <c r="E720" s="415"/>
    </row>
    <row r="721" spans="3:5" s="103" customFormat="1" x14ac:dyDescent="0.25">
      <c r="C721" s="415"/>
      <c r="E721" s="415"/>
    </row>
    <row r="722" spans="3:5" s="103" customFormat="1" x14ac:dyDescent="0.25">
      <c r="C722" s="415"/>
      <c r="E722" s="415"/>
    </row>
    <row r="723" spans="3:5" s="103" customFormat="1" x14ac:dyDescent="0.25">
      <c r="C723" s="415"/>
      <c r="E723" s="415"/>
    </row>
    <row r="724" spans="3:5" s="103" customFormat="1" x14ac:dyDescent="0.25">
      <c r="C724" s="415"/>
      <c r="E724" s="415"/>
    </row>
    <row r="725" spans="3:5" s="103" customFormat="1" x14ac:dyDescent="0.25">
      <c r="C725" s="415"/>
      <c r="E725" s="415"/>
    </row>
    <row r="726" spans="3:5" s="103" customFormat="1" x14ac:dyDescent="0.25">
      <c r="C726" s="415"/>
      <c r="E726" s="415"/>
    </row>
    <row r="727" spans="3:5" s="103" customFormat="1" x14ac:dyDescent="0.25">
      <c r="C727" s="415"/>
      <c r="E727" s="415"/>
    </row>
    <row r="728" spans="3:5" s="103" customFormat="1" x14ac:dyDescent="0.25">
      <c r="C728" s="415"/>
      <c r="E728" s="415"/>
    </row>
    <row r="729" spans="3:5" s="103" customFormat="1" x14ac:dyDescent="0.25">
      <c r="C729" s="415"/>
      <c r="E729" s="415"/>
    </row>
    <row r="730" spans="3:5" s="103" customFormat="1" x14ac:dyDescent="0.25">
      <c r="C730" s="415"/>
      <c r="E730" s="415"/>
    </row>
    <row r="731" spans="3:5" s="103" customFormat="1" x14ac:dyDescent="0.25">
      <c r="C731" s="415"/>
      <c r="E731" s="415"/>
    </row>
    <row r="732" spans="3:5" s="103" customFormat="1" x14ac:dyDescent="0.25">
      <c r="C732" s="415"/>
      <c r="E732" s="415"/>
    </row>
    <row r="733" spans="3:5" s="103" customFormat="1" x14ac:dyDescent="0.25">
      <c r="C733" s="415"/>
      <c r="E733" s="415"/>
    </row>
    <row r="734" spans="3:5" s="103" customFormat="1" x14ac:dyDescent="0.25">
      <c r="C734" s="415"/>
      <c r="E734" s="415"/>
    </row>
    <row r="735" spans="3:5" s="103" customFormat="1" x14ac:dyDescent="0.25">
      <c r="C735" s="415"/>
      <c r="E735" s="415"/>
    </row>
    <row r="736" spans="3:5" s="103" customFormat="1" x14ac:dyDescent="0.25">
      <c r="C736" s="415"/>
      <c r="E736" s="415"/>
    </row>
    <row r="737" spans="3:5" s="103" customFormat="1" x14ac:dyDescent="0.25">
      <c r="C737" s="415"/>
      <c r="E737" s="415"/>
    </row>
    <row r="738" spans="3:5" s="103" customFormat="1" x14ac:dyDescent="0.25">
      <c r="C738" s="415"/>
      <c r="E738" s="415"/>
    </row>
    <row r="739" spans="3:5" s="103" customFormat="1" x14ac:dyDescent="0.25">
      <c r="C739" s="415"/>
      <c r="E739" s="415"/>
    </row>
    <row r="740" spans="3:5" s="103" customFormat="1" x14ac:dyDescent="0.25">
      <c r="C740" s="415"/>
      <c r="E740" s="415"/>
    </row>
    <row r="741" spans="3:5" s="103" customFormat="1" x14ac:dyDescent="0.25">
      <c r="C741" s="415"/>
      <c r="E741" s="415"/>
    </row>
    <row r="742" spans="3:5" s="103" customFormat="1" x14ac:dyDescent="0.25">
      <c r="C742" s="415"/>
      <c r="E742" s="415"/>
    </row>
    <row r="743" spans="3:5" s="103" customFormat="1" x14ac:dyDescent="0.25">
      <c r="C743" s="415"/>
      <c r="E743" s="415"/>
    </row>
    <row r="744" spans="3:5" s="103" customFormat="1" x14ac:dyDescent="0.25">
      <c r="C744" s="415"/>
      <c r="E744" s="415"/>
    </row>
    <row r="745" spans="3:5" s="103" customFormat="1" x14ac:dyDescent="0.25">
      <c r="C745" s="415"/>
      <c r="E745" s="415"/>
    </row>
    <row r="746" spans="3:5" s="103" customFormat="1" x14ac:dyDescent="0.25">
      <c r="C746" s="415"/>
      <c r="E746" s="415"/>
    </row>
    <row r="747" spans="3:5" s="103" customFormat="1" x14ac:dyDescent="0.25">
      <c r="C747" s="415"/>
      <c r="E747" s="415"/>
    </row>
    <row r="748" spans="3:5" s="103" customFormat="1" x14ac:dyDescent="0.25">
      <c r="C748" s="415"/>
      <c r="E748" s="415"/>
    </row>
    <row r="749" spans="3:5" s="103" customFormat="1" x14ac:dyDescent="0.25">
      <c r="C749" s="415"/>
      <c r="E749" s="415"/>
    </row>
    <row r="750" spans="3:5" s="103" customFormat="1" x14ac:dyDescent="0.25">
      <c r="C750" s="415"/>
      <c r="E750" s="415"/>
    </row>
    <row r="751" spans="3:5" s="103" customFormat="1" x14ac:dyDescent="0.25">
      <c r="C751" s="415"/>
      <c r="E751" s="415"/>
    </row>
    <row r="752" spans="3:5" s="103" customFormat="1" x14ac:dyDescent="0.25">
      <c r="C752" s="415"/>
      <c r="E752" s="415"/>
    </row>
    <row r="753" spans="3:5" s="103" customFormat="1" x14ac:dyDescent="0.25">
      <c r="C753" s="415"/>
      <c r="E753" s="415"/>
    </row>
    <row r="754" spans="3:5" s="103" customFormat="1" x14ac:dyDescent="0.25">
      <c r="C754" s="415"/>
      <c r="E754" s="415"/>
    </row>
    <row r="755" spans="3:5" s="103" customFormat="1" x14ac:dyDescent="0.25">
      <c r="C755" s="415"/>
      <c r="E755" s="415"/>
    </row>
    <row r="756" spans="3:5" s="103" customFormat="1" x14ac:dyDescent="0.25">
      <c r="C756" s="415"/>
      <c r="E756" s="415"/>
    </row>
    <row r="757" spans="3:5" s="103" customFormat="1" x14ac:dyDescent="0.25">
      <c r="C757" s="415"/>
      <c r="E757" s="415"/>
    </row>
    <row r="758" spans="3:5" s="103" customFormat="1" x14ac:dyDescent="0.25">
      <c r="C758" s="415"/>
      <c r="E758" s="415"/>
    </row>
    <row r="759" spans="3:5" s="103" customFormat="1" x14ac:dyDescent="0.25">
      <c r="C759" s="415"/>
      <c r="E759" s="415"/>
    </row>
    <row r="760" spans="3:5" s="103" customFormat="1" x14ac:dyDescent="0.25">
      <c r="C760" s="415"/>
      <c r="E760" s="415"/>
    </row>
    <row r="761" spans="3:5" s="103" customFormat="1" x14ac:dyDescent="0.25">
      <c r="C761" s="415"/>
      <c r="E761" s="415"/>
    </row>
    <row r="762" spans="3:5" s="103" customFormat="1" x14ac:dyDescent="0.25">
      <c r="C762" s="415"/>
      <c r="E762" s="415"/>
    </row>
    <row r="763" spans="3:5" s="103" customFormat="1" x14ac:dyDescent="0.25">
      <c r="C763" s="415"/>
      <c r="E763" s="415"/>
    </row>
    <row r="764" spans="3:5" s="103" customFormat="1" x14ac:dyDescent="0.25">
      <c r="C764" s="415"/>
      <c r="E764" s="415"/>
    </row>
    <row r="765" spans="3:5" s="103" customFormat="1" x14ac:dyDescent="0.25">
      <c r="C765" s="415"/>
      <c r="E765" s="415"/>
    </row>
    <row r="766" spans="3:5" s="103" customFormat="1" x14ac:dyDescent="0.25">
      <c r="C766" s="415"/>
      <c r="E766" s="415"/>
    </row>
    <row r="767" spans="3:5" s="103" customFormat="1" x14ac:dyDescent="0.25">
      <c r="C767" s="415"/>
      <c r="E767" s="415"/>
    </row>
    <row r="768" spans="3:5" s="103" customFormat="1" x14ac:dyDescent="0.25">
      <c r="C768" s="415"/>
      <c r="E768" s="415"/>
    </row>
    <row r="769" spans="3:5" s="103" customFormat="1" x14ac:dyDescent="0.25">
      <c r="C769" s="415"/>
      <c r="E769" s="415"/>
    </row>
    <row r="770" spans="3:5" s="103" customFormat="1" x14ac:dyDescent="0.25">
      <c r="C770" s="415"/>
      <c r="E770" s="415"/>
    </row>
    <row r="771" spans="3:5" s="103" customFormat="1" x14ac:dyDescent="0.25">
      <c r="C771" s="415"/>
      <c r="E771" s="415"/>
    </row>
    <row r="772" spans="3:5" s="103" customFormat="1" x14ac:dyDescent="0.25">
      <c r="C772" s="415"/>
      <c r="E772" s="415"/>
    </row>
    <row r="773" spans="3:5" s="103" customFormat="1" x14ac:dyDescent="0.25">
      <c r="C773" s="415"/>
      <c r="E773" s="415"/>
    </row>
    <row r="774" spans="3:5" s="103" customFormat="1" x14ac:dyDescent="0.25">
      <c r="C774" s="415"/>
      <c r="E774" s="415"/>
    </row>
    <row r="775" spans="3:5" s="103" customFormat="1" x14ac:dyDescent="0.25">
      <c r="C775" s="415"/>
      <c r="E775" s="415"/>
    </row>
    <row r="776" spans="3:5" s="103" customFormat="1" x14ac:dyDescent="0.25">
      <c r="C776" s="415"/>
      <c r="E776" s="415"/>
    </row>
    <row r="777" spans="3:5" s="103" customFormat="1" x14ac:dyDescent="0.25">
      <c r="C777" s="415"/>
      <c r="E777" s="415"/>
    </row>
    <row r="778" spans="3:5" s="103" customFormat="1" x14ac:dyDescent="0.25">
      <c r="C778" s="415"/>
      <c r="E778" s="415"/>
    </row>
    <row r="779" spans="3:5" s="103" customFormat="1" x14ac:dyDescent="0.25">
      <c r="C779" s="415"/>
      <c r="E779" s="415"/>
    </row>
    <row r="780" spans="3:5" s="103" customFormat="1" x14ac:dyDescent="0.25">
      <c r="C780" s="415"/>
      <c r="E780" s="415"/>
    </row>
    <row r="781" spans="3:5" s="103" customFormat="1" x14ac:dyDescent="0.25">
      <c r="C781" s="415"/>
      <c r="E781" s="415"/>
    </row>
    <row r="782" spans="3:5" s="103" customFormat="1" x14ac:dyDescent="0.25">
      <c r="C782" s="415"/>
      <c r="E782" s="415"/>
    </row>
    <row r="783" spans="3:5" s="103" customFormat="1" x14ac:dyDescent="0.25">
      <c r="C783" s="415"/>
      <c r="E783" s="415"/>
    </row>
    <row r="784" spans="3:5" s="103" customFormat="1" x14ac:dyDescent="0.25">
      <c r="C784" s="415"/>
      <c r="E784" s="415"/>
    </row>
    <row r="785" spans="3:5" s="103" customFormat="1" x14ac:dyDescent="0.25">
      <c r="C785" s="415"/>
      <c r="E785" s="415"/>
    </row>
    <row r="786" spans="3:5" s="103" customFormat="1" x14ac:dyDescent="0.25">
      <c r="C786" s="415"/>
      <c r="E786" s="415"/>
    </row>
    <row r="787" spans="3:5" s="103" customFormat="1" x14ac:dyDescent="0.25">
      <c r="C787" s="415"/>
      <c r="E787" s="415"/>
    </row>
    <row r="788" spans="3:5" s="103" customFormat="1" x14ac:dyDescent="0.25">
      <c r="C788" s="415"/>
      <c r="E788" s="415"/>
    </row>
    <row r="789" spans="3:5" s="103" customFormat="1" x14ac:dyDescent="0.25">
      <c r="C789" s="415"/>
      <c r="E789" s="415"/>
    </row>
    <row r="790" spans="3:5" s="103" customFormat="1" x14ac:dyDescent="0.25">
      <c r="C790" s="415"/>
      <c r="E790" s="415"/>
    </row>
    <row r="791" spans="3:5" s="103" customFormat="1" x14ac:dyDescent="0.25">
      <c r="C791" s="415"/>
      <c r="E791" s="415"/>
    </row>
    <row r="792" spans="3:5" s="103" customFormat="1" x14ac:dyDescent="0.25">
      <c r="C792" s="415"/>
      <c r="E792" s="415"/>
    </row>
    <row r="793" spans="3:5" s="103" customFormat="1" x14ac:dyDescent="0.25">
      <c r="C793" s="415"/>
      <c r="E793" s="415"/>
    </row>
    <row r="794" spans="3:5" s="103" customFormat="1" x14ac:dyDescent="0.25">
      <c r="C794" s="415"/>
      <c r="E794" s="415"/>
    </row>
    <row r="795" spans="3:5" s="103" customFormat="1" x14ac:dyDescent="0.25">
      <c r="C795" s="415"/>
      <c r="E795" s="415"/>
    </row>
    <row r="796" spans="3:5" s="103" customFormat="1" x14ac:dyDescent="0.25">
      <c r="C796" s="415"/>
      <c r="E796" s="415"/>
    </row>
    <row r="797" spans="3:5" s="103" customFormat="1" x14ac:dyDescent="0.25">
      <c r="C797" s="415"/>
      <c r="E797" s="415"/>
    </row>
    <row r="798" spans="3:5" s="103" customFormat="1" x14ac:dyDescent="0.25">
      <c r="C798" s="415"/>
      <c r="E798" s="415"/>
    </row>
    <row r="799" spans="3:5" s="103" customFormat="1" x14ac:dyDescent="0.25">
      <c r="C799" s="415"/>
      <c r="E799" s="415"/>
    </row>
    <row r="800" spans="3:5" s="103" customFormat="1" x14ac:dyDescent="0.25">
      <c r="C800" s="415"/>
      <c r="E800" s="415"/>
    </row>
    <row r="801" spans="3:5" s="103" customFormat="1" x14ac:dyDescent="0.25">
      <c r="C801" s="415"/>
      <c r="E801" s="415"/>
    </row>
    <row r="802" spans="3:5" s="103" customFormat="1" x14ac:dyDescent="0.25">
      <c r="C802" s="415"/>
      <c r="E802" s="415"/>
    </row>
    <row r="803" spans="3:5" s="103" customFormat="1" x14ac:dyDescent="0.25">
      <c r="C803" s="415"/>
      <c r="E803" s="415"/>
    </row>
    <row r="804" spans="3:5" s="103" customFormat="1" x14ac:dyDescent="0.25">
      <c r="C804" s="415"/>
      <c r="E804" s="415"/>
    </row>
    <row r="805" spans="3:5" s="103" customFormat="1" x14ac:dyDescent="0.25">
      <c r="C805" s="415"/>
      <c r="E805" s="415"/>
    </row>
    <row r="806" spans="3:5" s="103" customFormat="1" x14ac:dyDescent="0.25">
      <c r="C806" s="415"/>
      <c r="E806" s="415"/>
    </row>
    <row r="807" spans="3:5" s="103" customFormat="1" x14ac:dyDescent="0.25">
      <c r="C807" s="415"/>
      <c r="E807" s="415"/>
    </row>
    <row r="808" spans="3:5" s="103" customFormat="1" x14ac:dyDescent="0.25">
      <c r="C808" s="415"/>
      <c r="E808" s="415"/>
    </row>
    <row r="809" spans="3:5" s="103" customFormat="1" x14ac:dyDescent="0.25">
      <c r="C809" s="415"/>
      <c r="E809" s="415"/>
    </row>
    <row r="810" spans="3:5" s="103" customFormat="1" x14ac:dyDescent="0.25">
      <c r="C810" s="415"/>
      <c r="E810" s="415"/>
    </row>
    <row r="811" spans="3:5" s="103" customFormat="1" x14ac:dyDescent="0.25">
      <c r="C811" s="415"/>
      <c r="E811" s="415"/>
    </row>
    <row r="812" spans="3:5" s="103" customFormat="1" x14ac:dyDescent="0.25">
      <c r="C812" s="415"/>
      <c r="E812" s="415"/>
    </row>
    <row r="813" spans="3:5" s="103" customFormat="1" x14ac:dyDescent="0.25">
      <c r="C813" s="415"/>
      <c r="E813" s="415"/>
    </row>
    <row r="814" spans="3:5" s="103" customFormat="1" x14ac:dyDescent="0.25">
      <c r="C814" s="415"/>
      <c r="E814" s="415"/>
    </row>
    <row r="815" spans="3:5" s="103" customFormat="1" x14ac:dyDescent="0.25">
      <c r="C815" s="415"/>
      <c r="E815" s="415"/>
    </row>
    <row r="816" spans="3:5" s="103" customFormat="1" x14ac:dyDescent="0.25">
      <c r="C816" s="415"/>
      <c r="E816" s="415"/>
    </row>
    <row r="817" spans="3:5" s="103" customFormat="1" x14ac:dyDescent="0.25">
      <c r="C817" s="415"/>
      <c r="E817" s="415"/>
    </row>
    <row r="818" spans="3:5" s="103" customFormat="1" x14ac:dyDescent="0.25">
      <c r="C818" s="415"/>
      <c r="E818" s="415"/>
    </row>
    <row r="819" spans="3:5" s="103" customFormat="1" x14ac:dyDescent="0.25">
      <c r="C819" s="415"/>
      <c r="E819" s="415"/>
    </row>
    <row r="820" spans="3:5" s="103" customFormat="1" x14ac:dyDescent="0.25">
      <c r="C820" s="415"/>
      <c r="E820" s="415"/>
    </row>
    <row r="821" spans="3:5" s="103" customFormat="1" x14ac:dyDescent="0.25">
      <c r="C821" s="415"/>
      <c r="E821" s="415"/>
    </row>
    <row r="822" spans="3:5" s="103" customFormat="1" x14ac:dyDescent="0.25">
      <c r="C822" s="415"/>
      <c r="E822" s="415"/>
    </row>
    <row r="823" spans="3:5" s="103" customFormat="1" x14ac:dyDescent="0.25">
      <c r="C823" s="415"/>
      <c r="E823" s="415"/>
    </row>
    <row r="824" spans="3:5" s="103" customFormat="1" x14ac:dyDescent="0.25">
      <c r="C824" s="415"/>
      <c r="E824" s="415"/>
    </row>
    <row r="825" spans="3:5" s="103" customFormat="1" x14ac:dyDescent="0.25">
      <c r="C825" s="415"/>
      <c r="E825" s="415"/>
    </row>
    <row r="826" spans="3:5" s="103" customFormat="1" x14ac:dyDescent="0.25">
      <c r="C826" s="415"/>
      <c r="E826" s="415"/>
    </row>
    <row r="827" spans="3:5" s="103" customFormat="1" x14ac:dyDescent="0.25">
      <c r="C827" s="415"/>
      <c r="E827" s="415"/>
    </row>
    <row r="828" spans="3:5" s="103" customFormat="1" x14ac:dyDescent="0.25">
      <c r="C828" s="415"/>
      <c r="E828" s="415"/>
    </row>
    <row r="829" spans="3:5" s="103" customFormat="1" x14ac:dyDescent="0.25">
      <c r="C829" s="415"/>
      <c r="E829" s="415"/>
    </row>
    <row r="830" spans="3:5" s="103" customFormat="1" x14ac:dyDescent="0.25">
      <c r="C830" s="415"/>
      <c r="E830" s="415"/>
    </row>
    <row r="831" spans="3:5" s="103" customFormat="1" x14ac:dyDescent="0.25">
      <c r="C831" s="415"/>
      <c r="E831" s="415"/>
    </row>
    <row r="832" spans="3:5" s="103" customFormat="1" x14ac:dyDescent="0.25">
      <c r="C832" s="415"/>
      <c r="E832" s="415"/>
    </row>
    <row r="833" spans="3:5" s="103" customFormat="1" x14ac:dyDescent="0.25">
      <c r="C833" s="415"/>
      <c r="E833" s="415"/>
    </row>
    <row r="834" spans="3:5" s="103" customFormat="1" x14ac:dyDescent="0.25">
      <c r="C834" s="415"/>
      <c r="E834" s="415"/>
    </row>
    <row r="835" spans="3:5" s="103" customFormat="1" x14ac:dyDescent="0.25">
      <c r="C835" s="415"/>
      <c r="E835" s="415"/>
    </row>
    <row r="836" spans="3:5" s="103" customFormat="1" x14ac:dyDescent="0.25">
      <c r="C836" s="415"/>
      <c r="E836" s="415"/>
    </row>
    <row r="837" spans="3:5" s="103" customFormat="1" x14ac:dyDescent="0.25">
      <c r="C837" s="415"/>
      <c r="E837" s="415"/>
    </row>
    <row r="838" spans="3:5" s="103" customFormat="1" x14ac:dyDescent="0.25">
      <c r="C838" s="415"/>
      <c r="E838" s="415"/>
    </row>
    <row r="839" spans="3:5" s="103" customFormat="1" x14ac:dyDescent="0.25">
      <c r="C839" s="415"/>
      <c r="E839" s="415"/>
    </row>
    <row r="840" spans="3:5" s="103" customFormat="1" x14ac:dyDescent="0.25">
      <c r="C840" s="415"/>
      <c r="E840" s="415"/>
    </row>
    <row r="841" spans="3:5" s="103" customFormat="1" x14ac:dyDescent="0.25">
      <c r="C841" s="415"/>
      <c r="E841" s="415"/>
    </row>
    <row r="842" spans="3:5" s="103" customFormat="1" x14ac:dyDescent="0.25">
      <c r="C842" s="415"/>
      <c r="E842" s="415"/>
    </row>
    <row r="843" spans="3:5" s="103" customFormat="1" x14ac:dyDescent="0.25">
      <c r="C843" s="415"/>
      <c r="E843" s="415"/>
    </row>
    <row r="844" spans="3:5" s="103" customFormat="1" x14ac:dyDescent="0.25">
      <c r="C844" s="415"/>
      <c r="E844" s="415"/>
    </row>
    <row r="845" spans="3:5" s="103" customFormat="1" x14ac:dyDescent="0.25">
      <c r="C845" s="415"/>
      <c r="E845" s="415"/>
    </row>
    <row r="846" spans="3:5" s="103" customFormat="1" x14ac:dyDescent="0.25">
      <c r="C846" s="415"/>
      <c r="E846" s="415"/>
    </row>
    <row r="847" spans="3:5" s="103" customFormat="1" x14ac:dyDescent="0.25">
      <c r="C847" s="415"/>
      <c r="E847" s="415"/>
    </row>
    <row r="848" spans="3:5" s="103" customFormat="1" x14ac:dyDescent="0.25">
      <c r="C848" s="415"/>
      <c r="E848" s="415"/>
    </row>
    <row r="849" spans="3:5" s="103" customFormat="1" x14ac:dyDescent="0.25">
      <c r="C849" s="415"/>
      <c r="E849" s="415"/>
    </row>
    <row r="850" spans="3:5" s="103" customFormat="1" x14ac:dyDescent="0.25">
      <c r="C850" s="415"/>
      <c r="E850" s="415"/>
    </row>
    <row r="851" spans="3:5" s="103" customFormat="1" x14ac:dyDescent="0.25">
      <c r="C851" s="415"/>
      <c r="E851" s="415"/>
    </row>
    <row r="852" spans="3:5" s="103" customFormat="1" x14ac:dyDescent="0.25">
      <c r="C852" s="415"/>
      <c r="E852" s="415"/>
    </row>
    <row r="853" spans="3:5" s="103" customFormat="1" x14ac:dyDescent="0.25">
      <c r="C853" s="415"/>
      <c r="E853" s="415"/>
    </row>
    <row r="854" spans="3:5" s="103" customFormat="1" x14ac:dyDescent="0.25">
      <c r="C854" s="415"/>
      <c r="E854" s="415"/>
    </row>
    <row r="855" spans="3:5" s="103" customFormat="1" x14ac:dyDescent="0.25">
      <c r="C855" s="415"/>
      <c r="E855" s="415"/>
    </row>
    <row r="856" spans="3:5" s="103" customFormat="1" x14ac:dyDescent="0.25">
      <c r="C856" s="415"/>
      <c r="E856" s="415"/>
    </row>
    <row r="857" spans="3:5" s="103" customFormat="1" x14ac:dyDescent="0.25">
      <c r="C857" s="415"/>
      <c r="E857" s="415"/>
    </row>
    <row r="858" spans="3:5" s="103" customFormat="1" x14ac:dyDescent="0.25">
      <c r="C858" s="415"/>
      <c r="E858" s="415"/>
    </row>
    <row r="859" spans="3:5" s="103" customFormat="1" x14ac:dyDescent="0.25">
      <c r="C859" s="415"/>
      <c r="E859" s="415"/>
    </row>
    <row r="860" spans="3:5" s="103" customFormat="1" x14ac:dyDescent="0.25">
      <c r="C860" s="415"/>
      <c r="E860" s="415"/>
    </row>
    <row r="861" spans="3:5" s="103" customFormat="1" x14ac:dyDescent="0.25">
      <c r="C861" s="415"/>
      <c r="E861" s="415"/>
    </row>
    <row r="862" spans="3:5" s="103" customFormat="1" x14ac:dyDescent="0.25">
      <c r="C862" s="415"/>
      <c r="E862" s="415"/>
    </row>
    <row r="863" spans="3:5" s="103" customFormat="1" x14ac:dyDescent="0.25">
      <c r="C863" s="415"/>
      <c r="E863" s="415"/>
    </row>
    <row r="864" spans="3:5" s="103" customFormat="1" x14ac:dyDescent="0.25">
      <c r="C864" s="415"/>
      <c r="E864" s="415"/>
    </row>
    <row r="865" spans="3:5" s="103" customFormat="1" x14ac:dyDescent="0.25">
      <c r="C865" s="415"/>
      <c r="E865" s="415"/>
    </row>
    <row r="866" spans="3:5" s="103" customFormat="1" x14ac:dyDescent="0.25">
      <c r="C866" s="415"/>
      <c r="E866" s="415"/>
    </row>
    <row r="867" spans="3:5" s="103" customFormat="1" x14ac:dyDescent="0.25">
      <c r="C867" s="415"/>
      <c r="E867" s="415"/>
    </row>
    <row r="868" spans="3:5" s="103" customFormat="1" x14ac:dyDescent="0.25">
      <c r="C868" s="415"/>
      <c r="E868" s="415"/>
    </row>
    <row r="869" spans="3:5" s="103" customFormat="1" x14ac:dyDescent="0.25">
      <c r="C869" s="415"/>
      <c r="E869" s="415"/>
    </row>
    <row r="870" spans="3:5" s="103" customFormat="1" x14ac:dyDescent="0.25">
      <c r="C870" s="415"/>
      <c r="E870" s="415"/>
    </row>
    <row r="871" spans="3:5" s="103" customFormat="1" x14ac:dyDescent="0.25">
      <c r="C871" s="415"/>
      <c r="E871" s="415"/>
    </row>
    <row r="872" spans="3:5" s="103" customFormat="1" x14ac:dyDescent="0.25">
      <c r="C872" s="415"/>
      <c r="E872" s="415"/>
    </row>
    <row r="873" spans="3:5" s="103" customFormat="1" x14ac:dyDescent="0.25">
      <c r="C873" s="415"/>
      <c r="E873" s="415"/>
    </row>
    <row r="874" spans="3:5" s="103" customFormat="1" x14ac:dyDescent="0.25">
      <c r="C874" s="415"/>
      <c r="E874" s="415"/>
    </row>
    <row r="875" spans="3:5" s="103" customFormat="1" x14ac:dyDescent="0.25">
      <c r="C875" s="415"/>
      <c r="E875" s="415"/>
    </row>
    <row r="876" spans="3:5" s="103" customFormat="1" x14ac:dyDescent="0.25">
      <c r="C876" s="415"/>
      <c r="E876" s="415"/>
    </row>
    <row r="877" spans="3:5" s="103" customFormat="1" x14ac:dyDescent="0.25">
      <c r="C877" s="415"/>
      <c r="E877" s="415"/>
    </row>
    <row r="878" spans="3:5" s="103" customFormat="1" x14ac:dyDescent="0.25">
      <c r="C878" s="415"/>
      <c r="E878" s="415"/>
    </row>
    <row r="879" spans="3:5" s="103" customFormat="1" x14ac:dyDescent="0.25">
      <c r="C879" s="415"/>
      <c r="E879" s="415"/>
    </row>
    <row r="880" spans="3:5" s="103" customFormat="1" x14ac:dyDescent="0.25">
      <c r="C880" s="415"/>
      <c r="E880" s="415"/>
    </row>
    <row r="881" spans="3:5" s="103" customFormat="1" x14ac:dyDescent="0.25">
      <c r="C881" s="415"/>
      <c r="E881" s="415"/>
    </row>
    <row r="882" spans="3:5" s="103" customFormat="1" x14ac:dyDescent="0.25">
      <c r="C882" s="415"/>
      <c r="E882" s="415"/>
    </row>
    <row r="883" spans="3:5" s="103" customFormat="1" x14ac:dyDescent="0.25">
      <c r="C883" s="415"/>
      <c r="E883" s="415"/>
    </row>
    <row r="884" spans="3:5" s="103" customFormat="1" x14ac:dyDescent="0.25">
      <c r="C884" s="415"/>
      <c r="E884" s="415"/>
    </row>
    <row r="885" spans="3:5" s="103" customFormat="1" x14ac:dyDescent="0.25">
      <c r="C885" s="415"/>
      <c r="E885" s="415"/>
    </row>
    <row r="886" spans="3:5" s="103" customFormat="1" x14ac:dyDescent="0.25">
      <c r="C886" s="415"/>
      <c r="E886" s="415"/>
    </row>
    <row r="887" spans="3:5" s="103" customFormat="1" x14ac:dyDescent="0.25">
      <c r="C887" s="415"/>
      <c r="E887" s="415"/>
    </row>
    <row r="888" spans="3:5" s="103" customFormat="1" x14ac:dyDescent="0.25">
      <c r="C888" s="415"/>
      <c r="E888" s="415"/>
    </row>
    <row r="889" spans="3:5" s="103" customFormat="1" x14ac:dyDescent="0.25">
      <c r="C889" s="415"/>
      <c r="E889" s="415"/>
    </row>
    <row r="890" spans="3:5" s="103" customFormat="1" x14ac:dyDescent="0.25">
      <c r="C890" s="415"/>
      <c r="E890" s="415"/>
    </row>
    <row r="891" spans="3:5" s="103" customFormat="1" x14ac:dyDescent="0.25">
      <c r="C891" s="415"/>
      <c r="E891" s="415"/>
    </row>
    <row r="892" spans="3:5" s="103" customFormat="1" x14ac:dyDescent="0.25">
      <c r="C892" s="415"/>
      <c r="E892" s="415"/>
    </row>
    <row r="893" spans="3:5" s="103" customFormat="1" x14ac:dyDescent="0.25">
      <c r="C893" s="415"/>
      <c r="E893" s="415"/>
    </row>
    <row r="894" spans="3:5" s="103" customFormat="1" x14ac:dyDescent="0.25">
      <c r="C894" s="415"/>
      <c r="E894" s="415"/>
    </row>
    <row r="895" spans="3:5" s="103" customFormat="1" x14ac:dyDescent="0.25">
      <c r="C895" s="415"/>
      <c r="E895" s="415"/>
    </row>
    <row r="896" spans="3:5" s="103" customFormat="1" x14ac:dyDescent="0.25">
      <c r="C896" s="415"/>
      <c r="E896" s="415"/>
    </row>
    <row r="897" spans="3:5" s="103" customFormat="1" x14ac:dyDescent="0.25">
      <c r="C897" s="415"/>
      <c r="E897" s="415"/>
    </row>
    <row r="898" spans="3:5" s="103" customFormat="1" x14ac:dyDescent="0.25">
      <c r="C898" s="415"/>
      <c r="E898" s="415"/>
    </row>
    <row r="899" spans="3:5" s="103" customFormat="1" x14ac:dyDescent="0.25">
      <c r="C899" s="415"/>
      <c r="E899" s="415"/>
    </row>
    <row r="900" spans="3:5" s="103" customFormat="1" x14ac:dyDescent="0.25">
      <c r="C900" s="415"/>
      <c r="E900" s="415"/>
    </row>
    <row r="901" spans="3:5" s="103" customFormat="1" x14ac:dyDescent="0.25">
      <c r="C901" s="415"/>
      <c r="E901" s="415"/>
    </row>
    <row r="902" spans="3:5" s="103" customFormat="1" x14ac:dyDescent="0.25">
      <c r="C902" s="415"/>
      <c r="E902" s="415"/>
    </row>
    <row r="903" spans="3:5" s="103" customFormat="1" x14ac:dyDescent="0.25">
      <c r="C903" s="415"/>
      <c r="E903" s="415"/>
    </row>
    <row r="904" spans="3:5" s="103" customFormat="1" x14ac:dyDescent="0.25">
      <c r="C904" s="415"/>
      <c r="E904" s="415"/>
    </row>
    <row r="905" spans="3:5" s="103" customFormat="1" x14ac:dyDescent="0.25">
      <c r="C905" s="415"/>
      <c r="E905" s="415"/>
    </row>
    <row r="906" spans="3:5" s="103" customFormat="1" x14ac:dyDescent="0.25">
      <c r="C906" s="415"/>
      <c r="E906" s="415"/>
    </row>
    <row r="907" spans="3:5" s="103" customFormat="1" x14ac:dyDescent="0.25">
      <c r="C907" s="415"/>
      <c r="E907" s="415"/>
    </row>
    <row r="908" spans="3:5" s="103" customFormat="1" x14ac:dyDescent="0.25">
      <c r="C908" s="415"/>
      <c r="E908" s="415"/>
    </row>
    <row r="909" spans="3:5" s="103" customFormat="1" x14ac:dyDescent="0.25">
      <c r="C909" s="415"/>
      <c r="E909" s="415"/>
    </row>
    <row r="910" spans="3:5" s="103" customFormat="1" x14ac:dyDescent="0.25">
      <c r="C910" s="415"/>
      <c r="E910" s="415"/>
    </row>
    <row r="911" spans="3:5" s="103" customFormat="1" x14ac:dyDescent="0.25">
      <c r="C911" s="415"/>
      <c r="E911" s="415"/>
    </row>
    <row r="912" spans="3:5" s="103" customFormat="1" x14ac:dyDescent="0.25">
      <c r="C912" s="415"/>
      <c r="E912" s="415"/>
    </row>
    <row r="913" spans="3:5" s="103" customFormat="1" x14ac:dyDescent="0.25">
      <c r="C913" s="415"/>
      <c r="E913" s="415"/>
    </row>
    <row r="914" spans="3:5" s="103" customFormat="1" x14ac:dyDescent="0.25">
      <c r="C914" s="415"/>
      <c r="E914" s="415"/>
    </row>
    <row r="915" spans="3:5" s="103" customFormat="1" x14ac:dyDescent="0.25">
      <c r="C915" s="415"/>
      <c r="E915" s="415"/>
    </row>
    <row r="916" spans="3:5" s="103" customFormat="1" x14ac:dyDescent="0.25">
      <c r="C916" s="415"/>
      <c r="E916" s="415"/>
    </row>
    <row r="917" spans="3:5" s="103" customFormat="1" x14ac:dyDescent="0.25">
      <c r="C917" s="415"/>
      <c r="E917" s="415"/>
    </row>
    <row r="918" spans="3:5" s="103" customFormat="1" x14ac:dyDescent="0.25">
      <c r="C918" s="415"/>
      <c r="E918" s="415"/>
    </row>
    <row r="919" spans="3:5" s="103" customFormat="1" x14ac:dyDescent="0.25">
      <c r="C919" s="415"/>
      <c r="E919" s="415"/>
    </row>
    <row r="920" spans="3:5" s="103" customFormat="1" x14ac:dyDescent="0.25">
      <c r="C920" s="415"/>
      <c r="E920" s="415"/>
    </row>
    <row r="921" spans="3:5" s="103" customFormat="1" x14ac:dyDescent="0.25">
      <c r="C921" s="415"/>
      <c r="E921" s="415"/>
    </row>
    <row r="922" spans="3:5" s="103" customFormat="1" x14ac:dyDescent="0.25">
      <c r="C922" s="415"/>
      <c r="E922" s="415"/>
    </row>
    <row r="923" spans="3:5" s="103" customFormat="1" x14ac:dyDescent="0.25">
      <c r="C923" s="415"/>
      <c r="E923" s="415"/>
    </row>
    <row r="924" spans="3:5" s="103" customFormat="1" x14ac:dyDescent="0.25">
      <c r="C924" s="415"/>
      <c r="E924" s="415"/>
    </row>
    <row r="925" spans="3:5" s="103" customFormat="1" x14ac:dyDescent="0.25">
      <c r="C925" s="415"/>
      <c r="E925" s="415"/>
    </row>
    <row r="926" spans="3:5" s="103" customFormat="1" x14ac:dyDescent="0.25">
      <c r="C926" s="415"/>
      <c r="E926" s="415"/>
    </row>
    <row r="927" spans="3:5" s="103" customFormat="1" x14ac:dyDescent="0.25">
      <c r="C927" s="415"/>
      <c r="E927" s="415"/>
    </row>
    <row r="928" spans="3:5" s="103" customFormat="1" x14ac:dyDescent="0.25">
      <c r="C928" s="415"/>
      <c r="E928" s="415"/>
    </row>
    <row r="929" spans="3:5" s="103" customFormat="1" x14ac:dyDescent="0.25">
      <c r="C929" s="415"/>
      <c r="E929" s="415"/>
    </row>
    <row r="930" spans="3:5" s="103" customFormat="1" x14ac:dyDescent="0.25">
      <c r="C930" s="415"/>
      <c r="E930" s="415"/>
    </row>
    <row r="931" spans="3:5" s="103" customFormat="1" x14ac:dyDescent="0.25">
      <c r="C931" s="415"/>
      <c r="E931" s="415"/>
    </row>
    <row r="932" spans="3:5" s="103" customFormat="1" x14ac:dyDescent="0.25">
      <c r="C932" s="415"/>
      <c r="E932" s="415"/>
    </row>
    <row r="933" spans="3:5" s="103" customFormat="1" x14ac:dyDescent="0.25">
      <c r="C933" s="415"/>
      <c r="E933" s="415"/>
    </row>
    <row r="934" spans="3:5" s="103" customFormat="1" x14ac:dyDescent="0.25">
      <c r="C934" s="415"/>
      <c r="E934" s="415"/>
    </row>
    <row r="935" spans="3:5" s="103" customFormat="1" x14ac:dyDescent="0.25">
      <c r="C935" s="415"/>
      <c r="E935" s="415"/>
    </row>
    <row r="936" spans="3:5" s="103" customFormat="1" x14ac:dyDescent="0.25">
      <c r="C936" s="415"/>
      <c r="E936" s="415"/>
    </row>
    <row r="937" spans="3:5" s="103" customFormat="1" x14ac:dyDescent="0.25">
      <c r="C937" s="415"/>
      <c r="E937" s="415"/>
    </row>
    <row r="938" spans="3:5" s="103" customFormat="1" x14ac:dyDescent="0.25">
      <c r="C938" s="415"/>
      <c r="E938" s="415"/>
    </row>
    <row r="939" spans="3:5" s="103" customFormat="1" x14ac:dyDescent="0.25">
      <c r="C939" s="415"/>
      <c r="E939" s="415"/>
    </row>
    <row r="940" spans="3:5" s="103" customFormat="1" x14ac:dyDescent="0.25">
      <c r="C940" s="415"/>
      <c r="E940" s="415"/>
    </row>
    <row r="941" spans="3:5" s="103" customFormat="1" x14ac:dyDescent="0.25">
      <c r="C941" s="415"/>
      <c r="E941" s="415"/>
    </row>
    <row r="942" spans="3:5" s="103" customFormat="1" x14ac:dyDescent="0.25">
      <c r="C942" s="415"/>
      <c r="E942" s="415"/>
    </row>
    <row r="943" spans="3:5" s="103" customFormat="1" x14ac:dyDescent="0.25">
      <c r="C943" s="415"/>
      <c r="E943" s="415"/>
    </row>
    <row r="944" spans="3:5" s="103" customFormat="1" x14ac:dyDescent="0.25">
      <c r="C944" s="415"/>
      <c r="E944" s="415"/>
    </row>
    <row r="945" spans="3:5" s="103" customFormat="1" x14ac:dyDescent="0.25">
      <c r="C945" s="415"/>
      <c r="E945" s="415"/>
    </row>
    <row r="946" spans="3:5" s="103" customFormat="1" x14ac:dyDescent="0.25">
      <c r="C946" s="415"/>
      <c r="E946" s="415"/>
    </row>
    <row r="947" spans="3:5" s="103" customFormat="1" x14ac:dyDescent="0.25">
      <c r="C947" s="415"/>
      <c r="E947" s="415"/>
    </row>
    <row r="948" spans="3:5" s="103" customFormat="1" x14ac:dyDescent="0.25">
      <c r="C948" s="415"/>
      <c r="E948" s="415"/>
    </row>
    <row r="949" spans="3:5" s="103" customFormat="1" x14ac:dyDescent="0.25">
      <c r="C949" s="415"/>
      <c r="E949" s="415"/>
    </row>
    <row r="950" spans="3:5" s="103" customFormat="1" x14ac:dyDescent="0.25">
      <c r="C950" s="415"/>
      <c r="E950" s="415"/>
    </row>
    <row r="951" spans="3:5" s="103" customFormat="1" x14ac:dyDescent="0.25">
      <c r="C951" s="415"/>
      <c r="E951" s="415"/>
    </row>
    <row r="952" spans="3:5" s="103" customFormat="1" x14ac:dyDescent="0.25">
      <c r="C952" s="415"/>
      <c r="E952" s="415"/>
    </row>
    <row r="953" spans="3:5" s="103" customFormat="1" x14ac:dyDescent="0.25">
      <c r="C953" s="415"/>
      <c r="E953" s="415"/>
    </row>
    <row r="954" spans="3:5" s="103" customFormat="1" x14ac:dyDescent="0.25">
      <c r="C954" s="415"/>
      <c r="E954" s="415"/>
    </row>
    <row r="955" spans="3:5" s="103" customFormat="1" x14ac:dyDescent="0.25">
      <c r="C955" s="415"/>
      <c r="E955" s="415"/>
    </row>
    <row r="956" spans="3:5" s="103" customFormat="1" x14ac:dyDescent="0.25">
      <c r="C956" s="415"/>
      <c r="E956" s="415"/>
    </row>
    <row r="957" spans="3:5" s="103" customFormat="1" x14ac:dyDescent="0.25">
      <c r="C957" s="415"/>
      <c r="E957" s="415"/>
    </row>
    <row r="958" spans="3:5" s="103" customFormat="1" x14ac:dyDescent="0.25">
      <c r="C958" s="415"/>
      <c r="E958" s="415"/>
    </row>
    <row r="959" spans="3:5" s="103" customFormat="1" x14ac:dyDescent="0.25">
      <c r="C959" s="415"/>
      <c r="E959" s="415"/>
    </row>
    <row r="960" spans="3:5" s="103" customFormat="1" x14ac:dyDescent="0.25">
      <c r="C960" s="415"/>
      <c r="E960" s="415"/>
    </row>
    <row r="961" spans="3:5" s="103" customFormat="1" x14ac:dyDescent="0.25">
      <c r="C961" s="415"/>
      <c r="E961" s="415"/>
    </row>
    <row r="962" spans="3:5" s="103" customFormat="1" x14ac:dyDescent="0.25">
      <c r="C962" s="415"/>
      <c r="E962" s="415"/>
    </row>
    <row r="963" spans="3:5" s="103" customFormat="1" x14ac:dyDescent="0.25">
      <c r="C963" s="415"/>
      <c r="E963" s="415"/>
    </row>
    <row r="964" spans="3:5" s="103" customFormat="1" x14ac:dyDescent="0.25">
      <c r="C964" s="415"/>
      <c r="E964" s="415"/>
    </row>
    <row r="965" spans="3:5" s="103" customFormat="1" x14ac:dyDescent="0.25">
      <c r="C965" s="415"/>
      <c r="E965" s="415"/>
    </row>
    <row r="966" spans="3:5" s="103" customFormat="1" x14ac:dyDescent="0.25">
      <c r="C966" s="415"/>
      <c r="E966" s="415"/>
    </row>
    <row r="967" spans="3:5" s="103" customFormat="1" x14ac:dyDescent="0.25">
      <c r="C967" s="415"/>
      <c r="E967" s="415"/>
    </row>
    <row r="968" spans="3:5" s="103" customFormat="1" x14ac:dyDescent="0.25">
      <c r="C968" s="415"/>
      <c r="E968" s="415"/>
    </row>
    <row r="969" spans="3:5" s="103" customFormat="1" x14ac:dyDescent="0.25">
      <c r="C969" s="415"/>
      <c r="E969" s="415"/>
    </row>
    <row r="970" spans="3:5" s="103" customFormat="1" x14ac:dyDescent="0.25">
      <c r="C970" s="415"/>
      <c r="E970" s="415"/>
    </row>
    <row r="971" spans="3:5" s="103" customFormat="1" x14ac:dyDescent="0.25">
      <c r="C971" s="415"/>
      <c r="E971" s="415"/>
    </row>
    <row r="972" spans="3:5" s="103" customFormat="1" x14ac:dyDescent="0.25">
      <c r="C972" s="415"/>
      <c r="E972" s="415"/>
    </row>
    <row r="973" spans="3:5" s="103" customFormat="1" x14ac:dyDescent="0.25">
      <c r="C973" s="415"/>
      <c r="E973" s="415"/>
    </row>
    <row r="974" spans="3:5" s="103" customFormat="1" x14ac:dyDescent="0.25">
      <c r="C974" s="415"/>
      <c r="E974" s="415"/>
    </row>
    <row r="975" spans="3:5" s="103" customFormat="1" x14ac:dyDescent="0.25">
      <c r="C975" s="415"/>
      <c r="E975" s="415"/>
    </row>
    <row r="976" spans="3:5" s="103" customFormat="1" x14ac:dyDescent="0.25">
      <c r="C976" s="415"/>
      <c r="E976" s="415"/>
    </row>
    <row r="977" spans="3:5" s="103" customFormat="1" x14ac:dyDescent="0.25">
      <c r="C977" s="415"/>
      <c r="E977" s="415"/>
    </row>
    <row r="978" spans="3:5" s="103" customFormat="1" x14ac:dyDescent="0.25">
      <c r="C978" s="415"/>
      <c r="E978" s="415"/>
    </row>
    <row r="979" spans="3:5" s="103" customFormat="1" x14ac:dyDescent="0.25">
      <c r="C979" s="415"/>
      <c r="E979" s="415"/>
    </row>
    <row r="980" spans="3:5" s="103" customFormat="1" x14ac:dyDescent="0.25">
      <c r="C980" s="415"/>
      <c r="E980" s="415"/>
    </row>
    <row r="981" spans="3:5" s="103" customFormat="1" x14ac:dyDescent="0.25">
      <c r="C981" s="415"/>
      <c r="E981" s="415"/>
    </row>
    <row r="982" spans="3:5" s="103" customFormat="1" x14ac:dyDescent="0.25">
      <c r="C982" s="415"/>
      <c r="E982" s="415"/>
    </row>
    <row r="983" spans="3:5" s="103" customFormat="1" x14ac:dyDescent="0.25">
      <c r="C983" s="415"/>
      <c r="E983" s="415"/>
    </row>
    <row r="984" spans="3:5" s="103" customFormat="1" x14ac:dyDescent="0.25">
      <c r="C984" s="415"/>
      <c r="E984" s="415"/>
    </row>
    <row r="985" spans="3:5" s="103" customFormat="1" x14ac:dyDescent="0.25">
      <c r="C985" s="415"/>
      <c r="E985" s="415"/>
    </row>
    <row r="986" spans="3:5" s="103" customFormat="1" x14ac:dyDescent="0.25">
      <c r="C986" s="415"/>
      <c r="E986" s="415"/>
    </row>
    <row r="987" spans="3:5" s="103" customFormat="1" x14ac:dyDescent="0.25">
      <c r="C987" s="415"/>
      <c r="E987" s="415"/>
    </row>
    <row r="988" spans="3:5" s="103" customFormat="1" x14ac:dyDescent="0.25">
      <c r="C988" s="415"/>
      <c r="E988" s="415"/>
    </row>
    <row r="989" spans="3:5" s="103" customFormat="1" x14ac:dyDescent="0.25">
      <c r="C989" s="415"/>
      <c r="E989" s="415"/>
    </row>
    <row r="990" spans="3:5" s="103" customFormat="1" x14ac:dyDescent="0.25">
      <c r="C990" s="415"/>
      <c r="E990" s="415"/>
    </row>
    <row r="991" spans="3:5" s="103" customFormat="1" x14ac:dyDescent="0.25">
      <c r="C991" s="415"/>
      <c r="E991" s="415"/>
    </row>
    <row r="992" spans="3:5" s="103" customFormat="1" x14ac:dyDescent="0.25">
      <c r="C992" s="415"/>
      <c r="E992" s="415"/>
    </row>
    <row r="993" spans="3:5" s="103" customFormat="1" x14ac:dyDescent="0.25">
      <c r="C993" s="415"/>
      <c r="E993" s="415"/>
    </row>
    <row r="994" spans="3:5" s="103" customFormat="1" x14ac:dyDescent="0.25">
      <c r="C994" s="415"/>
      <c r="E994" s="415"/>
    </row>
    <row r="995" spans="3:5" s="103" customFormat="1" x14ac:dyDescent="0.25">
      <c r="C995" s="415"/>
      <c r="E995" s="415"/>
    </row>
    <row r="996" spans="3:5" s="103" customFormat="1" x14ac:dyDescent="0.25">
      <c r="C996" s="415"/>
      <c r="E996" s="415"/>
    </row>
    <row r="997" spans="3:5" s="103" customFormat="1" x14ac:dyDescent="0.25">
      <c r="C997" s="415"/>
      <c r="E997" s="415"/>
    </row>
  </sheetData>
  <mergeCells count="45">
    <mergeCell ref="A200:A237"/>
    <mergeCell ref="B200:B237"/>
    <mergeCell ref="A55:A81"/>
    <mergeCell ref="B55:B81"/>
    <mergeCell ref="A113:I113"/>
    <mergeCell ref="A84:A112"/>
    <mergeCell ref="B84:B112"/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G1:G5"/>
    <mergeCell ref="F19:I19"/>
    <mergeCell ref="D20:I20"/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  <mergeCell ref="F80:I80"/>
    <mergeCell ref="F96:I96"/>
    <mergeCell ref="F132:I132"/>
    <mergeCell ref="F157:I157"/>
    <mergeCell ref="D97:I97"/>
    <mergeCell ref="D133:I1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R834"/>
  <sheetViews>
    <sheetView zoomScale="55" zoomScaleNormal="55" workbookViewId="0">
      <selection activeCell="F29" sqref="F29:I29"/>
    </sheetView>
  </sheetViews>
  <sheetFormatPr defaultRowHeight="18" x14ac:dyDescent="0.25"/>
  <cols>
    <col min="1" max="1" width="34" customWidth="1"/>
    <col min="3" max="3" width="11.7109375" style="485" customWidth="1"/>
    <col min="4" max="4" width="45.7109375" customWidth="1"/>
    <col min="5" max="5" width="17.28515625" style="485" customWidth="1"/>
    <col min="6" max="6" width="16.42578125" customWidth="1"/>
    <col min="9" max="9" width="15.85546875" customWidth="1"/>
    <col min="10" max="70" width="9.140625" style="103"/>
  </cols>
  <sheetData>
    <row r="1" spans="1:9" ht="40.5" x14ac:dyDescent="0.2">
      <c r="A1" s="60" t="s">
        <v>474</v>
      </c>
      <c r="B1" s="63" t="s">
        <v>5</v>
      </c>
      <c r="C1" s="486"/>
      <c r="D1" s="63" t="s">
        <v>5</v>
      </c>
      <c r="E1" s="486"/>
      <c r="F1" s="839" t="s">
        <v>9</v>
      </c>
      <c r="G1" s="839" t="s">
        <v>10</v>
      </c>
      <c r="H1" s="839" t="s">
        <v>11</v>
      </c>
      <c r="I1" s="839" t="s">
        <v>12</v>
      </c>
    </row>
    <row r="2" spans="1:9" ht="20.25" x14ac:dyDescent="0.2">
      <c r="A2" s="61" t="s">
        <v>1</v>
      </c>
      <c r="B2" s="64" t="s">
        <v>6</v>
      </c>
      <c r="C2" s="487"/>
      <c r="D2" s="64" t="s">
        <v>94</v>
      </c>
      <c r="E2" s="487"/>
      <c r="F2" s="840"/>
      <c r="G2" s="840"/>
      <c r="H2" s="840"/>
      <c r="I2" s="840"/>
    </row>
    <row r="3" spans="1:9" ht="20.25" x14ac:dyDescent="0.2">
      <c r="A3" s="61" t="s">
        <v>2</v>
      </c>
      <c r="B3" s="64" t="s">
        <v>1261</v>
      </c>
      <c r="C3" s="487"/>
      <c r="D3" s="64" t="s">
        <v>95</v>
      </c>
      <c r="E3" s="487"/>
      <c r="F3" s="840"/>
      <c r="G3" s="840"/>
      <c r="H3" s="840"/>
      <c r="I3" s="840"/>
    </row>
    <row r="4" spans="1:9" ht="20.25" x14ac:dyDescent="0.2">
      <c r="A4" s="61" t="s">
        <v>93</v>
      </c>
      <c r="B4" s="65"/>
      <c r="C4" s="488"/>
      <c r="D4" s="65"/>
      <c r="E4" s="488"/>
      <c r="F4" s="840"/>
      <c r="G4" s="840"/>
      <c r="H4" s="840"/>
      <c r="I4" s="840"/>
    </row>
    <row r="5" spans="1:9" ht="21" thickBot="1" x14ac:dyDescent="0.25">
      <c r="A5" s="62" t="s">
        <v>4</v>
      </c>
      <c r="B5" s="66"/>
      <c r="C5" s="489"/>
      <c r="D5" s="66"/>
      <c r="E5" s="489"/>
      <c r="F5" s="841"/>
      <c r="G5" s="841"/>
      <c r="H5" s="841"/>
      <c r="I5" s="841"/>
    </row>
    <row r="6" spans="1:9" ht="43.5" customHeight="1" thickBot="1" x14ac:dyDescent="0.25">
      <c r="A6" s="200" t="s">
        <v>1262</v>
      </c>
      <c r="B6" s="16"/>
      <c r="C6" s="414" t="s">
        <v>1630</v>
      </c>
      <c r="D6" s="130" t="s">
        <v>1543</v>
      </c>
      <c r="E6" s="417" t="s">
        <v>1629</v>
      </c>
      <c r="F6" s="131" t="str">
        <f>'Данные по ТП'!C184</f>
        <v>ТМ-630/10</v>
      </c>
      <c r="G6" s="132" t="s">
        <v>1544</v>
      </c>
      <c r="H6" s="131" t="s">
        <v>5</v>
      </c>
      <c r="I6" s="133">
        <f>'Данные по ТП'!F184</f>
        <v>4241</v>
      </c>
    </row>
    <row r="7" spans="1:9" ht="19.5" thickBot="1" x14ac:dyDescent="0.25">
      <c r="A7" s="728" t="s">
        <v>1263</v>
      </c>
      <c r="B7" s="847" t="s">
        <v>1260</v>
      </c>
      <c r="C7" s="490">
        <v>1</v>
      </c>
      <c r="D7" s="185" t="s">
        <v>1264</v>
      </c>
      <c r="E7" s="182"/>
      <c r="F7" s="224"/>
      <c r="G7" s="224"/>
      <c r="H7" s="224"/>
      <c r="I7" s="224"/>
    </row>
    <row r="8" spans="1:9" ht="19.5" thickBot="1" x14ac:dyDescent="0.25">
      <c r="A8" s="729"/>
      <c r="B8" s="871"/>
      <c r="C8" s="491">
        <v>2</v>
      </c>
      <c r="D8" s="182" t="s">
        <v>1265</v>
      </c>
      <c r="E8" s="182"/>
      <c r="F8" s="224"/>
      <c r="G8" s="224"/>
      <c r="H8" s="224">
        <v>11</v>
      </c>
      <c r="I8" s="224">
        <v>1</v>
      </c>
    </row>
    <row r="9" spans="1:9" ht="19.5" thickBot="1" x14ac:dyDescent="0.25">
      <c r="A9" s="729"/>
      <c r="B9" s="871"/>
      <c r="C9" s="491">
        <v>3</v>
      </c>
      <c r="D9" s="182" t="s">
        <v>1266</v>
      </c>
      <c r="E9" s="182"/>
      <c r="F9" s="224">
        <v>6</v>
      </c>
      <c r="G9" s="224">
        <v>27</v>
      </c>
      <c r="H9" s="224">
        <v>19</v>
      </c>
      <c r="I9" s="224">
        <v>18</v>
      </c>
    </row>
    <row r="10" spans="1:9" ht="19.5" thickBot="1" x14ac:dyDescent="0.35">
      <c r="A10" s="729"/>
      <c r="B10" s="871"/>
      <c r="C10" s="492">
        <v>4</v>
      </c>
      <c r="D10" s="185" t="s">
        <v>1267</v>
      </c>
      <c r="E10" s="185"/>
      <c r="F10" s="304"/>
      <c r="G10" s="304"/>
      <c r="H10" s="304"/>
      <c r="I10" s="304"/>
    </row>
    <row r="11" spans="1:9" ht="19.5" thickBot="1" x14ac:dyDescent="0.35">
      <c r="A11" s="729"/>
      <c r="B11" s="871"/>
      <c r="C11" s="492">
        <v>5</v>
      </c>
      <c r="D11" s="185" t="s">
        <v>1268</v>
      </c>
      <c r="E11" s="185"/>
      <c r="F11" s="304"/>
      <c r="G11" s="304"/>
      <c r="H11" s="304"/>
      <c r="I11" s="304"/>
    </row>
    <row r="12" spans="1:9" ht="19.5" thickBot="1" x14ac:dyDescent="0.35">
      <c r="A12" s="729"/>
      <c r="B12" s="871"/>
      <c r="C12" s="492">
        <v>6</v>
      </c>
      <c r="D12" s="185" t="s">
        <v>1269</v>
      </c>
      <c r="E12" s="185"/>
      <c r="F12" s="304">
        <v>6</v>
      </c>
      <c r="G12" s="304">
        <v>8</v>
      </c>
      <c r="H12" s="304">
        <v>7</v>
      </c>
      <c r="I12" s="304">
        <v>2</v>
      </c>
    </row>
    <row r="13" spans="1:9" ht="19.5" thickBot="1" x14ac:dyDescent="0.35">
      <c r="A13" s="729"/>
      <c r="B13" s="871"/>
      <c r="C13" s="492">
        <v>7</v>
      </c>
      <c r="D13" s="185" t="s">
        <v>1270</v>
      </c>
      <c r="E13" s="185"/>
      <c r="F13" s="304">
        <v>2</v>
      </c>
      <c r="G13" s="304">
        <v>5</v>
      </c>
      <c r="H13" s="304">
        <v>52</v>
      </c>
      <c r="I13" s="304">
        <v>30</v>
      </c>
    </row>
    <row r="14" spans="1:9" ht="19.5" thickBot="1" x14ac:dyDescent="0.35">
      <c r="A14" s="729"/>
      <c r="B14" s="871"/>
      <c r="C14" s="492">
        <v>8</v>
      </c>
      <c r="D14" s="185" t="s">
        <v>1271</v>
      </c>
      <c r="E14" s="185"/>
      <c r="F14" s="304">
        <v>0</v>
      </c>
      <c r="G14" s="304">
        <v>0</v>
      </c>
      <c r="H14" s="304">
        <v>0</v>
      </c>
      <c r="I14" s="304">
        <v>0</v>
      </c>
    </row>
    <row r="15" spans="1:9" ht="19.5" thickBot="1" x14ac:dyDescent="0.35">
      <c r="A15" s="729"/>
      <c r="B15" s="871"/>
      <c r="C15" s="491"/>
      <c r="D15" s="182"/>
      <c r="E15" s="182"/>
      <c r="F15" s="304"/>
      <c r="G15" s="304"/>
      <c r="H15" s="304"/>
      <c r="I15" s="304"/>
    </row>
    <row r="16" spans="1:9" ht="19.5" thickBot="1" x14ac:dyDescent="0.35">
      <c r="A16" s="729"/>
      <c r="B16" s="871"/>
      <c r="C16" s="491"/>
      <c r="D16" s="182"/>
      <c r="E16" s="182"/>
      <c r="F16" s="304"/>
      <c r="G16" s="304"/>
      <c r="H16" s="304"/>
      <c r="I16" s="304"/>
    </row>
    <row r="17" spans="1:10" ht="19.5" thickBot="1" x14ac:dyDescent="0.35">
      <c r="A17" s="729"/>
      <c r="B17" s="871"/>
      <c r="C17" s="491"/>
      <c r="D17" s="3" t="s">
        <v>1506</v>
      </c>
      <c r="E17" s="25"/>
      <c r="F17" s="87">
        <f>SUM(F7:F14)</f>
        <v>14</v>
      </c>
      <c r="G17" s="87">
        <f>SUM(G7:G14)</f>
        <v>40</v>
      </c>
      <c r="H17" s="87">
        <f>SUM(H7:H14)</f>
        <v>89</v>
      </c>
      <c r="I17" s="87">
        <f>SUM(I8:I14)</f>
        <v>51</v>
      </c>
    </row>
    <row r="18" spans="1:10" ht="19.5" thickBot="1" x14ac:dyDescent="0.25">
      <c r="A18" s="729"/>
      <c r="B18" s="871"/>
      <c r="C18" s="491"/>
      <c r="D18" s="3" t="s">
        <v>1507</v>
      </c>
      <c r="E18" s="25"/>
      <c r="F18" s="141">
        <f>(F17*1.73*380*0.9)/1000</f>
        <v>8.2832399999999993</v>
      </c>
      <c r="G18" s="141">
        <f>(G17*1.73*380*0.9)/1000</f>
        <v>23.666400000000003</v>
      </c>
      <c r="H18" s="141">
        <f>(H17*1.73*380*0.9)/1000</f>
        <v>52.657739999999997</v>
      </c>
      <c r="I18" s="142"/>
      <c r="J18" s="177"/>
    </row>
    <row r="19" spans="1:10" ht="19.5" thickBot="1" x14ac:dyDescent="0.25">
      <c r="A19" s="729"/>
      <c r="B19" s="871"/>
      <c r="C19" s="491"/>
      <c r="D19" s="3" t="s">
        <v>1508</v>
      </c>
      <c r="E19" s="447"/>
      <c r="F19" s="742">
        <f>(F18+G18+H18)</f>
        <v>84.607380000000006</v>
      </c>
      <c r="G19" s="743"/>
      <c r="H19" s="743"/>
      <c r="I19" s="744"/>
      <c r="J19" s="177"/>
    </row>
    <row r="20" spans="1:10" ht="19.5" thickBot="1" x14ac:dyDescent="0.25">
      <c r="A20" s="729"/>
      <c r="B20" s="871"/>
      <c r="C20" s="493"/>
      <c r="D20" s="765"/>
      <c r="E20" s="766"/>
      <c r="F20" s="766"/>
      <c r="G20" s="766"/>
      <c r="H20" s="766"/>
      <c r="I20" s="779"/>
      <c r="J20" s="177"/>
    </row>
    <row r="21" spans="1:10" ht="36.75" customHeight="1" thickBot="1" x14ac:dyDescent="0.25">
      <c r="A21" s="729"/>
      <c r="B21" s="871"/>
      <c r="C21" s="414" t="s">
        <v>1630</v>
      </c>
      <c r="D21" s="130" t="s">
        <v>1519</v>
      </c>
      <c r="E21" s="417" t="s">
        <v>1629</v>
      </c>
      <c r="F21" s="131" t="str">
        <f>'Данные по ТП'!C185</f>
        <v>ТМ-630/10</v>
      </c>
      <c r="G21" s="132" t="s">
        <v>1544</v>
      </c>
      <c r="H21" s="131" t="s">
        <v>5</v>
      </c>
      <c r="I21" s="133">
        <f>'Данные по ТП'!F185</f>
        <v>29586</v>
      </c>
    </row>
    <row r="22" spans="1:10" ht="19.5" thickBot="1" x14ac:dyDescent="0.35">
      <c r="A22" s="729"/>
      <c r="B22" s="871"/>
      <c r="C22" s="492">
        <v>9</v>
      </c>
      <c r="D22" s="305" t="s">
        <v>993</v>
      </c>
      <c r="E22" s="196"/>
      <c r="F22" s="306">
        <v>0</v>
      </c>
      <c r="G22" s="306">
        <v>0</v>
      </c>
      <c r="H22" s="306">
        <v>0</v>
      </c>
      <c r="I22" s="306">
        <v>0</v>
      </c>
    </row>
    <row r="23" spans="1:10" ht="19.5" thickBot="1" x14ac:dyDescent="0.35">
      <c r="A23" s="729"/>
      <c r="B23" s="871"/>
      <c r="C23" s="492">
        <v>10</v>
      </c>
      <c r="D23" s="305" t="s">
        <v>1272</v>
      </c>
      <c r="E23" s="196"/>
      <c r="F23" s="306">
        <v>0</v>
      </c>
      <c r="G23" s="306">
        <v>0</v>
      </c>
      <c r="H23" s="306">
        <v>0</v>
      </c>
      <c r="I23" s="306">
        <v>0</v>
      </c>
    </row>
    <row r="24" spans="1:10" ht="19.5" thickBot="1" x14ac:dyDescent="0.35">
      <c r="A24" s="729"/>
      <c r="B24" s="871"/>
      <c r="C24" s="492">
        <v>11</v>
      </c>
      <c r="D24" s="305" t="s">
        <v>1273</v>
      </c>
      <c r="E24" s="196"/>
      <c r="F24" s="306">
        <v>0</v>
      </c>
      <c r="G24" s="306">
        <v>0</v>
      </c>
      <c r="H24" s="306">
        <v>0</v>
      </c>
      <c r="I24" s="306">
        <v>0</v>
      </c>
    </row>
    <row r="25" spans="1:10" ht="19.5" thickBot="1" x14ac:dyDescent="0.35">
      <c r="A25" s="729"/>
      <c r="B25" s="871"/>
      <c r="C25" s="492">
        <v>12</v>
      </c>
      <c r="D25" s="305" t="s">
        <v>1274</v>
      </c>
      <c r="E25" s="196"/>
      <c r="F25" s="306">
        <v>0</v>
      </c>
      <c r="G25" s="306">
        <v>0</v>
      </c>
      <c r="H25" s="306">
        <v>0</v>
      </c>
      <c r="I25" s="306">
        <v>0</v>
      </c>
    </row>
    <row r="26" spans="1:10" ht="19.5" thickBot="1" x14ac:dyDescent="0.35">
      <c r="A26" s="729"/>
      <c r="B26" s="871"/>
      <c r="C26" s="492"/>
      <c r="D26" s="305"/>
      <c r="E26" s="196"/>
      <c r="F26" s="306"/>
      <c r="G26" s="306"/>
      <c r="H26" s="306"/>
      <c r="I26" s="306"/>
    </row>
    <row r="27" spans="1:10" ht="19.5" thickBot="1" x14ac:dyDescent="0.35">
      <c r="A27" s="729"/>
      <c r="B27" s="871"/>
      <c r="C27" s="492"/>
      <c r="D27" s="88"/>
      <c r="E27" s="495"/>
      <c r="F27" s="87">
        <f>SUM(F22:F25)</f>
        <v>0</v>
      </c>
      <c r="G27" s="87">
        <f>SUM(G22:G25)</f>
        <v>0</v>
      </c>
      <c r="H27" s="87">
        <f>SUM(H22:H25)</f>
        <v>0</v>
      </c>
      <c r="I27" s="87">
        <f>SUM(I22:I25)</f>
        <v>0</v>
      </c>
    </row>
    <row r="28" spans="1:10" ht="19.5" thickBot="1" x14ac:dyDescent="0.35">
      <c r="A28" s="729"/>
      <c r="B28" s="871"/>
      <c r="C28" s="492"/>
      <c r="D28" s="88"/>
      <c r="E28" s="496"/>
      <c r="F28" s="141">
        <f>(F27*1.73*380*0.9)/1000</f>
        <v>0</v>
      </c>
      <c r="G28" s="141">
        <f>(G27*1.73*380*0.9)/1000</f>
        <v>0</v>
      </c>
      <c r="H28" s="141">
        <f>(H27*1.73*380*0.9)/1000</f>
        <v>0</v>
      </c>
      <c r="I28" s="142"/>
      <c r="J28" s="177"/>
    </row>
    <row r="29" spans="1:10" ht="19.5" thickBot="1" x14ac:dyDescent="0.35">
      <c r="A29" s="729"/>
      <c r="B29" s="871"/>
      <c r="C29" s="492"/>
      <c r="D29" s="88"/>
      <c r="E29" s="497"/>
      <c r="F29" s="742">
        <f>(F28+G28+H28)</f>
        <v>0</v>
      </c>
      <c r="G29" s="743"/>
      <c r="H29" s="743"/>
      <c r="I29" s="744"/>
      <c r="J29" s="177"/>
    </row>
    <row r="30" spans="1:10" ht="19.5" thickBot="1" x14ac:dyDescent="0.25">
      <c r="A30" s="729"/>
      <c r="B30" s="871"/>
      <c r="C30" s="491"/>
      <c r="D30" s="3" t="s">
        <v>1505</v>
      </c>
      <c r="E30" s="25"/>
      <c r="F30" s="85"/>
      <c r="G30" s="85"/>
      <c r="H30" s="85"/>
      <c r="I30" s="85"/>
      <c r="J30" s="177"/>
    </row>
    <row r="31" spans="1:10" ht="19.5" thickBot="1" x14ac:dyDescent="0.25">
      <c r="A31" s="729"/>
      <c r="B31" s="871"/>
      <c r="C31" s="491"/>
      <c r="D31" s="3" t="s">
        <v>1507</v>
      </c>
      <c r="E31" s="25"/>
      <c r="F31" s="85"/>
      <c r="G31" s="85"/>
      <c r="H31" s="85"/>
      <c r="I31" s="85"/>
    </row>
    <row r="32" spans="1:10" ht="19.5" thickBot="1" x14ac:dyDescent="0.35">
      <c r="A32" s="729"/>
      <c r="B32" s="871"/>
      <c r="C32" s="491"/>
      <c r="D32" s="3" t="s">
        <v>1509</v>
      </c>
      <c r="E32" s="25"/>
      <c r="F32" s="87"/>
      <c r="G32" s="87"/>
      <c r="H32" s="87"/>
      <c r="I32" s="87"/>
    </row>
    <row r="33" spans="1:9" ht="19.5" thickBot="1" x14ac:dyDescent="0.35">
      <c r="A33" s="730"/>
      <c r="B33" s="872"/>
      <c r="C33" s="494"/>
      <c r="D33" s="37" t="s">
        <v>88</v>
      </c>
      <c r="E33" s="389"/>
      <c r="F33" s="89">
        <f>F27+F17</f>
        <v>14</v>
      </c>
      <c r="G33" s="89">
        <f>G27+G17</f>
        <v>40</v>
      </c>
      <c r="H33" s="89">
        <f t="shared" ref="H33:I33" si="0">H27+H17</f>
        <v>89</v>
      </c>
      <c r="I33" s="89">
        <f t="shared" si="0"/>
        <v>51</v>
      </c>
    </row>
    <row r="34" spans="1:9" s="103" customFormat="1" x14ac:dyDescent="0.25">
      <c r="C34" s="484"/>
      <c r="E34" s="484"/>
    </row>
    <row r="35" spans="1:9" s="103" customFormat="1" x14ac:dyDescent="0.25">
      <c r="C35" s="484"/>
      <c r="E35" s="484"/>
    </row>
    <row r="36" spans="1:9" s="103" customFormat="1" x14ac:dyDescent="0.25">
      <c r="C36" s="484"/>
      <c r="E36" s="484"/>
    </row>
    <row r="37" spans="1:9" s="103" customFormat="1" x14ac:dyDescent="0.25">
      <c r="C37" s="484"/>
      <c r="E37" s="484"/>
    </row>
    <row r="38" spans="1:9" s="103" customFormat="1" x14ac:dyDescent="0.25">
      <c r="C38" s="484"/>
      <c r="E38" s="484"/>
    </row>
    <row r="39" spans="1:9" s="103" customFormat="1" x14ac:dyDescent="0.25">
      <c r="C39" s="484"/>
      <c r="E39" s="484"/>
    </row>
    <row r="40" spans="1:9" s="103" customFormat="1" x14ac:dyDescent="0.25">
      <c r="C40" s="484"/>
      <c r="E40" s="484"/>
    </row>
    <row r="41" spans="1:9" s="103" customFormat="1" x14ac:dyDescent="0.25">
      <c r="C41" s="484"/>
      <c r="E41" s="484"/>
    </row>
    <row r="42" spans="1:9" s="103" customFormat="1" x14ac:dyDescent="0.25">
      <c r="C42" s="484"/>
      <c r="E42" s="484"/>
    </row>
    <row r="43" spans="1:9" s="103" customFormat="1" x14ac:dyDescent="0.25">
      <c r="C43" s="484"/>
      <c r="E43" s="484"/>
    </row>
    <row r="44" spans="1:9" s="103" customFormat="1" x14ac:dyDescent="0.25">
      <c r="C44" s="484"/>
      <c r="E44" s="484"/>
    </row>
    <row r="45" spans="1:9" s="103" customFormat="1" x14ac:dyDescent="0.25">
      <c r="C45" s="484"/>
      <c r="E45" s="484"/>
    </row>
    <row r="46" spans="1:9" s="103" customFormat="1" x14ac:dyDescent="0.25">
      <c r="C46" s="484"/>
      <c r="E46" s="484"/>
    </row>
    <row r="47" spans="1:9" s="103" customFormat="1" x14ac:dyDescent="0.25">
      <c r="C47" s="484"/>
      <c r="E47" s="484"/>
    </row>
    <row r="48" spans="1:9" s="103" customFormat="1" x14ac:dyDescent="0.25">
      <c r="C48" s="484"/>
      <c r="E48" s="484"/>
    </row>
    <row r="49" spans="3:5" s="103" customFormat="1" x14ac:dyDescent="0.25">
      <c r="C49" s="484"/>
      <c r="E49" s="484"/>
    </row>
    <row r="50" spans="3:5" s="103" customFormat="1" x14ac:dyDescent="0.25">
      <c r="C50" s="484"/>
      <c r="E50" s="484"/>
    </row>
    <row r="51" spans="3:5" s="103" customFormat="1" x14ac:dyDescent="0.25">
      <c r="C51" s="484"/>
      <c r="E51" s="484"/>
    </row>
    <row r="52" spans="3:5" s="103" customFormat="1" x14ac:dyDescent="0.25">
      <c r="C52" s="484"/>
      <c r="E52" s="484"/>
    </row>
    <row r="53" spans="3:5" s="103" customFormat="1" x14ac:dyDescent="0.25">
      <c r="C53" s="484"/>
      <c r="E53" s="484"/>
    </row>
    <row r="54" spans="3:5" s="103" customFormat="1" x14ac:dyDescent="0.25">
      <c r="C54" s="484"/>
      <c r="E54" s="484"/>
    </row>
    <row r="55" spans="3:5" s="103" customFormat="1" x14ac:dyDescent="0.25">
      <c r="C55" s="484"/>
      <c r="E55" s="484"/>
    </row>
    <row r="56" spans="3:5" s="103" customFormat="1" x14ac:dyDescent="0.25">
      <c r="C56" s="484"/>
      <c r="E56" s="484"/>
    </row>
    <row r="57" spans="3:5" s="103" customFormat="1" x14ac:dyDescent="0.25">
      <c r="C57" s="484"/>
      <c r="E57" s="484"/>
    </row>
    <row r="58" spans="3:5" s="103" customFormat="1" x14ac:dyDescent="0.25">
      <c r="C58" s="484"/>
      <c r="E58" s="484"/>
    </row>
    <row r="59" spans="3:5" s="103" customFormat="1" x14ac:dyDescent="0.25">
      <c r="C59" s="484"/>
      <c r="E59" s="484"/>
    </row>
    <row r="60" spans="3:5" s="103" customFormat="1" x14ac:dyDescent="0.25">
      <c r="C60" s="484"/>
      <c r="E60" s="484"/>
    </row>
    <row r="61" spans="3:5" s="103" customFormat="1" x14ac:dyDescent="0.25">
      <c r="C61" s="484"/>
      <c r="E61" s="484"/>
    </row>
    <row r="62" spans="3:5" s="103" customFormat="1" x14ac:dyDescent="0.25">
      <c r="C62" s="484"/>
      <c r="E62" s="484"/>
    </row>
    <row r="63" spans="3:5" s="103" customFormat="1" x14ac:dyDescent="0.25">
      <c r="C63" s="484"/>
      <c r="E63" s="484"/>
    </row>
    <row r="64" spans="3:5" s="103" customFormat="1" x14ac:dyDescent="0.25">
      <c r="C64" s="484"/>
      <c r="E64" s="484"/>
    </row>
    <row r="65" spans="3:5" s="103" customFormat="1" x14ac:dyDescent="0.25">
      <c r="C65" s="484"/>
      <c r="E65" s="484"/>
    </row>
    <row r="66" spans="3:5" s="103" customFormat="1" x14ac:dyDescent="0.25">
      <c r="C66" s="484"/>
      <c r="E66" s="484"/>
    </row>
    <row r="67" spans="3:5" s="103" customFormat="1" x14ac:dyDescent="0.25">
      <c r="C67" s="484"/>
      <c r="E67" s="484"/>
    </row>
    <row r="68" spans="3:5" s="103" customFormat="1" x14ac:dyDescent="0.25">
      <c r="C68" s="484"/>
      <c r="E68" s="484"/>
    </row>
    <row r="69" spans="3:5" s="103" customFormat="1" x14ac:dyDescent="0.25">
      <c r="C69" s="484"/>
      <c r="E69" s="484"/>
    </row>
    <row r="70" spans="3:5" s="103" customFormat="1" x14ac:dyDescent="0.25">
      <c r="C70" s="484"/>
      <c r="E70" s="484"/>
    </row>
    <row r="71" spans="3:5" s="103" customFormat="1" x14ac:dyDescent="0.25">
      <c r="C71" s="484"/>
      <c r="E71" s="484"/>
    </row>
    <row r="72" spans="3:5" s="103" customFormat="1" x14ac:dyDescent="0.25">
      <c r="C72" s="484"/>
      <c r="E72" s="484"/>
    </row>
    <row r="73" spans="3:5" s="103" customFormat="1" x14ac:dyDescent="0.25">
      <c r="C73" s="484"/>
      <c r="E73" s="484"/>
    </row>
    <row r="74" spans="3:5" s="103" customFormat="1" x14ac:dyDescent="0.25">
      <c r="C74" s="484"/>
      <c r="E74" s="484"/>
    </row>
    <row r="75" spans="3:5" s="103" customFormat="1" x14ac:dyDescent="0.25">
      <c r="C75" s="484"/>
      <c r="E75" s="484"/>
    </row>
    <row r="76" spans="3:5" s="103" customFormat="1" x14ac:dyDescent="0.25">
      <c r="C76" s="484"/>
      <c r="E76" s="484"/>
    </row>
    <row r="77" spans="3:5" s="103" customFormat="1" x14ac:dyDescent="0.25">
      <c r="C77" s="484"/>
      <c r="E77" s="484"/>
    </row>
    <row r="78" spans="3:5" s="103" customFormat="1" x14ac:dyDescent="0.25">
      <c r="C78" s="484"/>
      <c r="E78" s="484"/>
    </row>
    <row r="79" spans="3:5" s="103" customFormat="1" x14ac:dyDescent="0.25">
      <c r="C79" s="484"/>
      <c r="E79" s="484"/>
    </row>
    <row r="80" spans="3:5" s="103" customFormat="1" x14ac:dyDescent="0.25">
      <c r="C80" s="484"/>
      <c r="E80" s="484"/>
    </row>
    <row r="81" spans="3:5" s="103" customFormat="1" x14ac:dyDescent="0.25">
      <c r="C81" s="484"/>
      <c r="E81" s="484"/>
    </row>
    <row r="82" spans="3:5" s="103" customFormat="1" x14ac:dyDescent="0.25">
      <c r="C82" s="484"/>
      <c r="E82" s="484"/>
    </row>
    <row r="83" spans="3:5" s="103" customFormat="1" x14ac:dyDescent="0.25">
      <c r="C83" s="484"/>
      <c r="E83" s="484"/>
    </row>
    <row r="84" spans="3:5" s="103" customFormat="1" x14ac:dyDescent="0.25">
      <c r="C84" s="484"/>
      <c r="E84" s="484"/>
    </row>
    <row r="85" spans="3:5" s="103" customFormat="1" x14ac:dyDescent="0.25">
      <c r="C85" s="484"/>
      <c r="E85" s="484"/>
    </row>
    <row r="86" spans="3:5" s="103" customFormat="1" x14ac:dyDescent="0.25">
      <c r="C86" s="484"/>
      <c r="E86" s="484"/>
    </row>
    <row r="87" spans="3:5" s="103" customFormat="1" x14ac:dyDescent="0.25">
      <c r="C87" s="484"/>
      <c r="E87" s="484"/>
    </row>
    <row r="88" spans="3:5" s="103" customFormat="1" x14ac:dyDescent="0.25">
      <c r="C88" s="484"/>
      <c r="E88" s="484"/>
    </row>
    <row r="89" spans="3:5" s="103" customFormat="1" x14ac:dyDescent="0.25">
      <c r="C89" s="484"/>
      <c r="E89" s="484"/>
    </row>
    <row r="90" spans="3:5" s="103" customFormat="1" x14ac:dyDescent="0.25">
      <c r="C90" s="484"/>
      <c r="E90" s="484"/>
    </row>
    <row r="91" spans="3:5" s="103" customFormat="1" x14ac:dyDescent="0.25">
      <c r="C91" s="484"/>
      <c r="E91" s="484"/>
    </row>
    <row r="92" spans="3:5" s="103" customFormat="1" x14ac:dyDescent="0.25">
      <c r="C92" s="484"/>
      <c r="E92" s="484"/>
    </row>
    <row r="93" spans="3:5" s="103" customFormat="1" x14ac:dyDescent="0.25">
      <c r="C93" s="484"/>
      <c r="E93" s="484"/>
    </row>
    <row r="94" spans="3:5" s="103" customFormat="1" x14ac:dyDescent="0.25">
      <c r="C94" s="484"/>
      <c r="E94" s="484"/>
    </row>
    <row r="95" spans="3:5" s="103" customFormat="1" x14ac:dyDescent="0.25">
      <c r="C95" s="484"/>
      <c r="E95" s="484"/>
    </row>
    <row r="96" spans="3:5" s="103" customFormat="1" x14ac:dyDescent="0.25">
      <c r="C96" s="484"/>
      <c r="E96" s="484"/>
    </row>
    <row r="97" spans="3:5" s="103" customFormat="1" x14ac:dyDescent="0.25">
      <c r="C97" s="484"/>
      <c r="E97" s="484"/>
    </row>
    <row r="98" spans="3:5" s="103" customFormat="1" x14ac:dyDescent="0.25">
      <c r="C98" s="484"/>
      <c r="E98" s="484"/>
    </row>
    <row r="99" spans="3:5" s="103" customFormat="1" x14ac:dyDescent="0.25">
      <c r="C99" s="484"/>
      <c r="E99" s="484"/>
    </row>
    <row r="100" spans="3:5" s="103" customFormat="1" x14ac:dyDescent="0.25">
      <c r="C100" s="484"/>
      <c r="E100" s="484"/>
    </row>
    <row r="101" spans="3:5" s="103" customFormat="1" x14ac:dyDescent="0.25">
      <c r="C101" s="484"/>
      <c r="E101" s="484"/>
    </row>
    <row r="102" spans="3:5" s="103" customFormat="1" x14ac:dyDescent="0.25">
      <c r="C102" s="484"/>
      <c r="E102" s="484"/>
    </row>
    <row r="103" spans="3:5" s="103" customFormat="1" x14ac:dyDescent="0.25">
      <c r="C103" s="484"/>
      <c r="E103" s="484"/>
    </row>
    <row r="104" spans="3:5" s="103" customFormat="1" x14ac:dyDescent="0.25">
      <c r="C104" s="484"/>
      <c r="E104" s="484"/>
    </row>
    <row r="105" spans="3:5" s="103" customFormat="1" x14ac:dyDescent="0.25">
      <c r="C105" s="484"/>
      <c r="E105" s="484"/>
    </row>
    <row r="106" spans="3:5" s="103" customFormat="1" x14ac:dyDescent="0.25">
      <c r="C106" s="484"/>
      <c r="E106" s="484"/>
    </row>
    <row r="107" spans="3:5" s="103" customFormat="1" x14ac:dyDescent="0.25">
      <c r="C107" s="484"/>
      <c r="E107" s="484"/>
    </row>
    <row r="108" spans="3:5" s="103" customFormat="1" x14ac:dyDescent="0.25">
      <c r="C108" s="484"/>
      <c r="E108" s="484"/>
    </row>
    <row r="109" spans="3:5" s="103" customFormat="1" x14ac:dyDescent="0.25">
      <c r="C109" s="484"/>
      <c r="E109" s="484"/>
    </row>
    <row r="110" spans="3:5" s="103" customFormat="1" x14ac:dyDescent="0.25">
      <c r="C110" s="484"/>
      <c r="E110" s="484"/>
    </row>
    <row r="111" spans="3:5" s="103" customFormat="1" x14ac:dyDescent="0.25">
      <c r="C111" s="484"/>
      <c r="E111" s="484"/>
    </row>
    <row r="112" spans="3:5" s="103" customFormat="1" x14ac:dyDescent="0.25">
      <c r="C112" s="484"/>
      <c r="E112" s="484"/>
    </row>
    <row r="113" spans="3:5" s="103" customFormat="1" x14ac:dyDescent="0.25">
      <c r="C113" s="484"/>
      <c r="E113" s="484"/>
    </row>
    <row r="114" spans="3:5" s="103" customFormat="1" x14ac:dyDescent="0.25">
      <c r="C114" s="484"/>
      <c r="E114" s="484"/>
    </row>
    <row r="115" spans="3:5" s="103" customFormat="1" x14ac:dyDescent="0.25">
      <c r="C115" s="484"/>
      <c r="E115" s="484"/>
    </row>
    <row r="116" spans="3:5" s="103" customFormat="1" x14ac:dyDescent="0.25">
      <c r="C116" s="484"/>
      <c r="E116" s="484"/>
    </row>
    <row r="117" spans="3:5" s="103" customFormat="1" x14ac:dyDescent="0.25">
      <c r="C117" s="484"/>
      <c r="E117" s="484"/>
    </row>
    <row r="118" spans="3:5" s="103" customFormat="1" x14ac:dyDescent="0.25">
      <c r="C118" s="484"/>
      <c r="E118" s="484"/>
    </row>
    <row r="119" spans="3:5" s="103" customFormat="1" x14ac:dyDescent="0.25">
      <c r="C119" s="484"/>
      <c r="E119" s="484"/>
    </row>
    <row r="120" spans="3:5" s="103" customFormat="1" x14ac:dyDescent="0.25">
      <c r="C120" s="484"/>
      <c r="E120" s="484"/>
    </row>
    <row r="121" spans="3:5" s="103" customFormat="1" x14ac:dyDescent="0.25">
      <c r="C121" s="484"/>
      <c r="E121" s="484"/>
    </row>
    <row r="122" spans="3:5" s="103" customFormat="1" x14ac:dyDescent="0.25">
      <c r="C122" s="484"/>
      <c r="E122" s="484"/>
    </row>
    <row r="123" spans="3:5" s="103" customFormat="1" x14ac:dyDescent="0.25">
      <c r="C123" s="484"/>
      <c r="E123" s="484"/>
    </row>
    <row r="124" spans="3:5" s="103" customFormat="1" x14ac:dyDescent="0.25">
      <c r="C124" s="484"/>
      <c r="E124" s="484"/>
    </row>
    <row r="125" spans="3:5" s="103" customFormat="1" x14ac:dyDescent="0.25">
      <c r="C125" s="484"/>
      <c r="E125" s="484"/>
    </row>
    <row r="126" spans="3:5" s="103" customFormat="1" x14ac:dyDescent="0.25">
      <c r="C126" s="484"/>
      <c r="E126" s="484"/>
    </row>
    <row r="127" spans="3:5" s="103" customFormat="1" x14ac:dyDescent="0.25">
      <c r="C127" s="484"/>
      <c r="E127" s="484"/>
    </row>
    <row r="128" spans="3:5" s="103" customFormat="1" x14ac:dyDescent="0.25">
      <c r="C128" s="484"/>
      <c r="E128" s="484"/>
    </row>
    <row r="129" spans="3:5" s="103" customFormat="1" x14ac:dyDescent="0.25">
      <c r="C129" s="484"/>
      <c r="E129" s="484"/>
    </row>
    <row r="130" spans="3:5" s="103" customFormat="1" x14ac:dyDescent="0.25">
      <c r="C130" s="484"/>
      <c r="E130" s="484"/>
    </row>
    <row r="131" spans="3:5" s="103" customFormat="1" x14ac:dyDescent="0.25">
      <c r="C131" s="484"/>
      <c r="E131" s="484"/>
    </row>
    <row r="132" spans="3:5" s="103" customFormat="1" x14ac:dyDescent="0.25">
      <c r="C132" s="484"/>
      <c r="E132" s="484"/>
    </row>
    <row r="133" spans="3:5" s="103" customFormat="1" x14ac:dyDescent="0.25">
      <c r="C133" s="484"/>
      <c r="E133" s="484"/>
    </row>
    <row r="134" spans="3:5" s="103" customFormat="1" x14ac:dyDescent="0.25">
      <c r="C134" s="484"/>
      <c r="E134" s="484"/>
    </row>
    <row r="135" spans="3:5" s="103" customFormat="1" x14ac:dyDescent="0.25">
      <c r="C135" s="484"/>
      <c r="E135" s="484"/>
    </row>
    <row r="136" spans="3:5" s="103" customFormat="1" x14ac:dyDescent="0.25">
      <c r="C136" s="484"/>
      <c r="E136" s="484"/>
    </row>
    <row r="137" spans="3:5" s="103" customFormat="1" x14ac:dyDescent="0.25">
      <c r="C137" s="484"/>
      <c r="E137" s="484"/>
    </row>
    <row r="138" spans="3:5" s="103" customFormat="1" x14ac:dyDescent="0.25">
      <c r="C138" s="484"/>
      <c r="E138" s="484"/>
    </row>
    <row r="139" spans="3:5" s="103" customFormat="1" x14ac:dyDescent="0.25">
      <c r="C139" s="484"/>
      <c r="E139" s="484"/>
    </row>
    <row r="140" spans="3:5" s="103" customFormat="1" x14ac:dyDescent="0.25">
      <c r="C140" s="484"/>
      <c r="E140" s="484"/>
    </row>
    <row r="141" spans="3:5" s="103" customFormat="1" x14ac:dyDescent="0.25">
      <c r="C141" s="484"/>
      <c r="E141" s="484"/>
    </row>
    <row r="142" spans="3:5" s="103" customFormat="1" x14ac:dyDescent="0.25">
      <c r="C142" s="484"/>
      <c r="E142" s="484"/>
    </row>
    <row r="143" spans="3:5" s="103" customFormat="1" x14ac:dyDescent="0.25">
      <c r="C143" s="484"/>
      <c r="E143" s="484"/>
    </row>
    <row r="144" spans="3:5" s="103" customFormat="1" x14ac:dyDescent="0.25">
      <c r="C144" s="484"/>
      <c r="E144" s="484"/>
    </row>
    <row r="145" spans="3:5" s="103" customFormat="1" x14ac:dyDescent="0.25">
      <c r="C145" s="484"/>
      <c r="E145" s="484"/>
    </row>
    <row r="146" spans="3:5" s="103" customFormat="1" x14ac:dyDescent="0.25">
      <c r="C146" s="484"/>
      <c r="E146" s="484"/>
    </row>
    <row r="147" spans="3:5" s="103" customFormat="1" x14ac:dyDescent="0.25">
      <c r="C147" s="484"/>
      <c r="E147" s="484"/>
    </row>
    <row r="148" spans="3:5" s="103" customFormat="1" x14ac:dyDescent="0.25">
      <c r="C148" s="484"/>
      <c r="E148" s="484"/>
    </row>
    <row r="149" spans="3:5" s="103" customFormat="1" x14ac:dyDescent="0.25">
      <c r="C149" s="484"/>
      <c r="E149" s="484"/>
    </row>
    <row r="150" spans="3:5" s="103" customFormat="1" x14ac:dyDescent="0.25">
      <c r="C150" s="484"/>
      <c r="E150" s="484"/>
    </row>
    <row r="151" spans="3:5" s="103" customFormat="1" x14ac:dyDescent="0.25">
      <c r="C151" s="484"/>
      <c r="E151" s="484"/>
    </row>
    <row r="152" spans="3:5" s="103" customFormat="1" x14ac:dyDescent="0.25">
      <c r="C152" s="484"/>
      <c r="E152" s="484"/>
    </row>
    <row r="153" spans="3:5" s="103" customFormat="1" x14ac:dyDescent="0.25">
      <c r="C153" s="484"/>
      <c r="E153" s="484"/>
    </row>
    <row r="154" spans="3:5" s="103" customFormat="1" x14ac:dyDescent="0.25">
      <c r="C154" s="484"/>
      <c r="E154" s="484"/>
    </row>
    <row r="155" spans="3:5" s="103" customFormat="1" x14ac:dyDescent="0.25">
      <c r="C155" s="484"/>
      <c r="E155" s="484"/>
    </row>
    <row r="156" spans="3:5" s="103" customFormat="1" x14ac:dyDescent="0.25">
      <c r="C156" s="484"/>
      <c r="E156" s="484"/>
    </row>
    <row r="157" spans="3:5" s="103" customFormat="1" x14ac:dyDescent="0.25">
      <c r="C157" s="484"/>
      <c r="E157" s="484"/>
    </row>
    <row r="158" spans="3:5" s="103" customFormat="1" x14ac:dyDescent="0.25">
      <c r="C158" s="484"/>
      <c r="E158" s="484"/>
    </row>
    <row r="159" spans="3:5" s="103" customFormat="1" x14ac:dyDescent="0.25">
      <c r="C159" s="484"/>
      <c r="E159" s="484"/>
    </row>
    <row r="160" spans="3:5" s="103" customFormat="1" x14ac:dyDescent="0.25">
      <c r="C160" s="484"/>
      <c r="E160" s="484"/>
    </row>
    <row r="161" spans="3:5" s="103" customFormat="1" x14ac:dyDescent="0.25">
      <c r="C161" s="484"/>
      <c r="E161" s="484"/>
    </row>
    <row r="162" spans="3:5" s="103" customFormat="1" x14ac:dyDescent="0.25">
      <c r="C162" s="484"/>
      <c r="E162" s="484"/>
    </row>
    <row r="163" spans="3:5" s="103" customFormat="1" x14ac:dyDescent="0.25">
      <c r="C163" s="484"/>
      <c r="E163" s="484"/>
    </row>
    <row r="164" spans="3:5" s="103" customFormat="1" x14ac:dyDescent="0.25">
      <c r="C164" s="484"/>
      <c r="E164" s="484"/>
    </row>
    <row r="165" spans="3:5" s="103" customFormat="1" x14ac:dyDescent="0.25">
      <c r="C165" s="484"/>
      <c r="E165" s="484"/>
    </row>
    <row r="166" spans="3:5" s="103" customFormat="1" x14ac:dyDescent="0.25">
      <c r="C166" s="484"/>
      <c r="E166" s="484"/>
    </row>
    <row r="167" spans="3:5" s="103" customFormat="1" x14ac:dyDescent="0.25">
      <c r="C167" s="484"/>
      <c r="E167" s="484"/>
    </row>
    <row r="168" spans="3:5" s="103" customFormat="1" x14ac:dyDescent="0.25">
      <c r="C168" s="484"/>
      <c r="E168" s="484"/>
    </row>
    <row r="169" spans="3:5" s="103" customFormat="1" x14ac:dyDescent="0.25">
      <c r="C169" s="484"/>
      <c r="E169" s="484"/>
    </row>
    <row r="170" spans="3:5" s="103" customFormat="1" x14ac:dyDescent="0.25">
      <c r="C170" s="484"/>
      <c r="E170" s="484"/>
    </row>
    <row r="171" spans="3:5" s="103" customFormat="1" x14ac:dyDescent="0.25">
      <c r="C171" s="484"/>
      <c r="E171" s="484"/>
    </row>
    <row r="172" spans="3:5" s="103" customFormat="1" x14ac:dyDescent="0.25">
      <c r="C172" s="484"/>
      <c r="E172" s="484"/>
    </row>
    <row r="173" spans="3:5" s="103" customFormat="1" x14ac:dyDescent="0.25">
      <c r="C173" s="484"/>
      <c r="E173" s="484"/>
    </row>
    <row r="174" spans="3:5" s="103" customFormat="1" x14ac:dyDescent="0.25">
      <c r="C174" s="484"/>
      <c r="E174" s="484"/>
    </row>
    <row r="175" spans="3:5" s="103" customFormat="1" x14ac:dyDescent="0.25">
      <c r="C175" s="484"/>
      <c r="E175" s="484"/>
    </row>
    <row r="176" spans="3:5" s="103" customFormat="1" x14ac:dyDescent="0.25">
      <c r="C176" s="484"/>
      <c r="E176" s="484"/>
    </row>
    <row r="177" spans="3:5" s="103" customFormat="1" x14ac:dyDescent="0.25">
      <c r="C177" s="484"/>
      <c r="E177" s="484"/>
    </row>
    <row r="178" spans="3:5" s="103" customFormat="1" x14ac:dyDescent="0.25">
      <c r="C178" s="484"/>
      <c r="E178" s="484"/>
    </row>
    <row r="179" spans="3:5" s="103" customFormat="1" x14ac:dyDescent="0.25">
      <c r="C179" s="484"/>
      <c r="E179" s="484"/>
    </row>
    <row r="180" spans="3:5" s="103" customFormat="1" x14ac:dyDescent="0.25">
      <c r="C180" s="484"/>
      <c r="E180" s="484"/>
    </row>
    <row r="181" spans="3:5" s="103" customFormat="1" x14ac:dyDescent="0.25">
      <c r="C181" s="484"/>
      <c r="E181" s="484"/>
    </row>
    <row r="182" spans="3:5" s="103" customFormat="1" x14ac:dyDescent="0.25">
      <c r="C182" s="484"/>
      <c r="E182" s="484"/>
    </row>
    <row r="183" spans="3:5" s="103" customFormat="1" x14ac:dyDescent="0.25">
      <c r="C183" s="484"/>
      <c r="E183" s="484"/>
    </row>
    <row r="184" spans="3:5" s="103" customFormat="1" x14ac:dyDescent="0.25">
      <c r="C184" s="484"/>
      <c r="E184" s="484"/>
    </row>
    <row r="185" spans="3:5" s="103" customFormat="1" x14ac:dyDescent="0.25">
      <c r="C185" s="484"/>
      <c r="E185" s="484"/>
    </row>
    <row r="186" spans="3:5" s="103" customFormat="1" x14ac:dyDescent="0.25">
      <c r="C186" s="484"/>
      <c r="E186" s="484"/>
    </row>
    <row r="187" spans="3:5" s="103" customFormat="1" x14ac:dyDescent="0.25">
      <c r="C187" s="484"/>
      <c r="E187" s="484"/>
    </row>
    <row r="188" spans="3:5" s="103" customFormat="1" x14ac:dyDescent="0.25">
      <c r="C188" s="484"/>
      <c r="E188" s="484"/>
    </row>
    <row r="189" spans="3:5" s="103" customFormat="1" x14ac:dyDescent="0.25">
      <c r="C189" s="484"/>
      <c r="E189" s="484"/>
    </row>
    <row r="190" spans="3:5" s="103" customFormat="1" x14ac:dyDescent="0.25">
      <c r="C190" s="484"/>
      <c r="E190" s="484"/>
    </row>
    <row r="191" spans="3:5" s="103" customFormat="1" x14ac:dyDescent="0.25">
      <c r="C191" s="484"/>
      <c r="E191" s="484"/>
    </row>
    <row r="192" spans="3:5" s="103" customFormat="1" x14ac:dyDescent="0.25">
      <c r="C192" s="484"/>
      <c r="E192" s="484"/>
    </row>
    <row r="193" spans="3:5" s="103" customFormat="1" x14ac:dyDescent="0.25">
      <c r="C193" s="484"/>
      <c r="E193" s="484"/>
    </row>
    <row r="194" spans="3:5" s="103" customFormat="1" x14ac:dyDescent="0.25">
      <c r="C194" s="484"/>
      <c r="E194" s="484"/>
    </row>
    <row r="195" spans="3:5" s="103" customFormat="1" x14ac:dyDescent="0.25">
      <c r="C195" s="484"/>
      <c r="E195" s="484"/>
    </row>
    <row r="196" spans="3:5" s="103" customFormat="1" x14ac:dyDescent="0.25">
      <c r="C196" s="484"/>
      <c r="E196" s="484"/>
    </row>
    <row r="197" spans="3:5" s="103" customFormat="1" x14ac:dyDescent="0.25">
      <c r="C197" s="484"/>
      <c r="E197" s="484"/>
    </row>
    <row r="198" spans="3:5" s="103" customFormat="1" x14ac:dyDescent="0.25">
      <c r="C198" s="484"/>
      <c r="E198" s="484"/>
    </row>
    <row r="199" spans="3:5" s="103" customFormat="1" x14ac:dyDescent="0.25">
      <c r="C199" s="484"/>
      <c r="E199" s="484"/>
    </row>
    <row r="200" spans="3:5" s="103" customFormat="1" x14ac:dyDescent="0.25">
      <c r="C200" s="484"/>
      <c r="E200" s="484"/>
    </row>
    <row r="201" spans="3:5" s="103" customFormat="1" x14ac:dyDescent="0.25">
      <c r="C201" s="484"/>
      <c r="E201" s="484"/>
    </row>
    <row r="202" spans="3:5" s="103" customFormat="1" x14ac:dyDescent="0.25">
      <c r="C202" s="484"/>
      <c r="E202" s="484"/>
    </row>
    <row r="203" spans="3:5" s="103" customFormat="1" x14ac:dyDescent="0.25">
      <c r="C203" s="484"/>
      <c r="E203" s="484"/>
    </row>
    <row r="204" spans="3:5" s="103" customFormat="1" x14ac:dyDescent="0.25">
      <c r="C204" s="484"/>
      <c r="E204" s="484"/>
    </row>
    <row r="205" spans="3:5" s="103" customFormat="1" x14ac:dyDescent="0.25">
      <c r="C205" s="484"/>
      <c r="E205" s="484"/>
    </row>
    <row r="206" spans="3:5" s="103" customFormat="1" x14ac:dyDescent="0.25">
      <c r="C206" s="484"/>
      <c r="E206" s="484"/>
    </row>
    <row r="207" spans="3:5" s="103" customFormat="1" x14ac:dyDescent="0.25">
      <c r="C207" s="484"/>
      <c r="E207" s="484"/>
    </row>
    <row r="208" spans="3:5" s="103" customFormat="1" x14ac:dyDescent="0.25">
      <c r="C208" s="484"/>
      <c r="E208" s="484"/>
    </row>
    <row r="209" spans="3:5" s="103" customFormat="1" x14ac:dyDescent="0.25">
      <c r="C209" s="484"/>
      <c r="E209" s="484"/>
    </row>
    <row r="210" spans="3:5" s="103" customFormat="1" x14ac:dyDescent="0.25">
      <c r="C210" s="484"/>
      <c r="E210" s="484"/>
    </row>
    <row r="211" spans="3:5" s="103" customFormat="1" x14ac:dyDescent="0.25">
      <c r="C211" s="484"/>
      <c r="E211" s="484"/>
    </row>
    <row r="212" spans="3:5" s="103" customFormat="1" x14ac:dyDescent="0.25">
      <c r="C212" s="484"/>
      <c r="E212" s="484"/>
    </row>
    <row r="213" spans="3:5" s="103" customFormat="1" x14ac:dyDescent="0.25">
      <c r="C213" s="484"/>
      <c r="E213" s="484"/>
    </row>
    <row r="214" spans="3:5" s="103" customFormat="1" x14ac:dyDescent="0.25">
      <c r="C214" s="484"/>
      <c r="E214" s="484"/>
    </row>
    <row r="215" spans="3:5" s="103" customFormat="1" x14ac:dyDescent="0.25">
      <c r="C215" s="484"/>
      <c r="E215" s="484"/>
    </row>
    <row r="216" spans="3:5" s="103" customFormat="1" x14ac:dyDescent="0.25">
      <c r="C216" s="484"/>
      <c r="E216" s="484"/>
    </row>
    <row r="217" spans="3:5" s="103" customFormat="1" x14ac:dyDescent="0.25">
      <c r="C217" s="484"/>
      <c r="E217" s="484"/>
    </row>
    <row r="218" spans="3:5" s="103" customFormat="1" x14ac:dyDescent="0.25">
      <c r="C218" s="484"/>
      <c r="E218" s="484"/>
    </row>
    <row r="219" spans="3:5" s="103" customFormat="1" x14ac:dyDescent="0.25">
      <c r="C219" s="484"/>
      <c r="E219" s="484"/>
    </row>
    <row r="220" spans="3:5" s="103" customFormat="1" x14ac:dyDescent="0.25">
      <c r="C220" s="484"/>
      <c r="E220" s="484"/>
    </row>
    <row r="221" spans="3:5" s="103" customFormat="1" x14ac:dyDescent="0.25">
      <c r="C221" s="484"/>
      <c r="E221" s="484"/>
    </row>
    <row r="222" spans="3:5" s="103" customFormat="1" x14ac:dyDescent="0.25">
      <c r="C222" s="484"/>
      <c r="E222" s="484"/>
    </row>
    <row r="223" spans="3:5" s="103" customFormat="1" x14ac:dyDescent="0.25">
      <c r="C223" s="484"/>
      <c r="E223" s="484"/>
    </row>
    <row r="224" spans="3:5" s="103" customFormat="1" x14ac:dyDescent="0.25">
      <c r="C224" s="484"/>
      <c r="E224" s="484"/>
    </row>
    <row r="225" spans="3:5" s="103" customFormat="1" x14ac:dyDescent="0.25">
      <c r="C225" s="484"/>
      <c r="E225" s="484"/>
    </row>
    <row r="226" spans="3:5" s="103" customFormat="1" x14ac:dyDescent="0.25">
      <c r="C226" s="484"/>
      <c r="E226" s="484"/>
    </row>
    <row r="227" spans="3:5" s="103" customFormat="1" x14ac:dyDescent="0.25">
      <c r="C227" s="484"/>
      <c r="E227" s="484"/>
    </row>
    <row r="228" spans="3:5" s="103" customFormat="1" x14ac:dyDescent="0.25">
      <c r="C228" s="484"/>
      <c r="E228" s="484"/>
    </row>
    <row r="229" spans="3:5" s="103" customFormat="1" x14ac:dyDescent="0.25">
      <c r="C229" s="484"/>
      <c r="E229" s="484"/>
    </row>
    <row r="230" spans="3:5" s="103" customFormat="1" x14ac:dyDescent="0.25">
      <c r="C230" s="484"/>
      <c r="E230" s="484"/>
    </row>
    <row r="231" spans="3:5" s="103" customFormat="1" x14ac:dyDescent="0.25">
      <c r="C231" s="484"/>
      <c r="E231" s="484"/>
    </row>
    <row r="232" spans="3:5" s="103" customFormat="1" x14ac:dyDescent="0.25">
      <c r="C232" s="484"/>
      <c r="E232" s="484"/>
    </row>
    <row r="233" spans="3:5" s="103" customFormat="1" x14ac:dyDescent="0.25">
      <c r="C233" s="484"/>
      <c r="E233" s="484"/>
    </row>
    <row r="234" spans="3:5" s="103" customFormat="1" x14ac:dyDescent="0.25">
      <c r="C234" s="484"/>
      <c r="E234" s="484"/>
    </row>
    <row r="235" spans="3:5" s="103" customFormat="1" x14ac:dyDescent="0.25">
      <c r="C235" s="484"/>
      <c r="E235" s="484"/>
    </row>
    <row r="236" spans="3:5" s="103" customFormat="1" x14ac:dyDescent="0.25">
      <c r="C236" s="484"/>
      <c r="E236" s="484"/>
    </row>
    <row r="237" spans="3:5" s="103" customFormat="1" x14ac:dyDescent="0.25">
      <c r="C237" s="484"/>
      <c r="E237" s="484"/>
    </row>
    <row r="238" spans="3:5" s="103" customFormat="1" x14ac:dyDescent="0.25">
      <c r="C238" s="484"/>
      <c r="E238" s="484"/>
    </row>
    <row r="239" spans="3:5" s="103" customFormat="1" x14ac:dyDescent="0.25">
      <c r="C239" s="484"/>
      <c r="E239" s="484"/>
    </row>
    <row r="240" spans="3:5" s="103" customFormat="1" x14ac:dyDescent="0.25">
      <c r="C240" s="484"/>
      <c r="E240" s="484"/>
    </row>
    <row r="241" spans="3:5" s="103" customFormat="1" x14ac:dyDescent="0.25">
      <c r="C241" s="484"/>
      <c r="E241" s="484"/>
    </row>
    <row r="242" spans="3:5" s="103" customFormat="1" x14ac:dyDescent="0.25">
      <c r="C242" s="484"/>
      <c r="E242" s="484"/>
    </row>
    <row r="243" spans="3:5" s="103" customFormat="1" x14ac:dyDescent="0.25">
      <c r="C243" s="484"/>
      <c r="E243" s="484"/>
    </row>
    <row r="244" spans="3:5" s="103" customFormat="1" x14ac:dyDescent="0.25">
      <c r="C244" s="484"/>
      <c r="E244" s="484"/>
    </row>
    <row r="245" spans="3:5" s="103" customFormat="1" x14ac:dyDescent="0.25">
      <c r="C245" s="484"/>
      <c r="E245" s="484"/>
    </row>
    <row r="246" spans="3:5" s="103" customFormat="1" x14ac:dyDescent="0.25">
      <c r="C246" s="484"/>
      <c r="E246" s="484"/>
    </row>
    <row r="247" spans="3:5" s="103" customFormat="1" x14ac:dyDescent="0.25">
      <c r="C247" s="484"/>
      <c r="E247" s="484"/>
    </row>
    <row r="248" spans="3:5" s="103" customFormat="1" x14ac:dyDescent="0.25">
      <c r="C248" s="484"/>
      <c r="E248" s="484"/>
    </row>
    <row r="249" spans="3:5" s="103" customFormat="1" x14ac:dyDescent="0.25">
      <c r="C249" s="484"/>
      <c r="E249" s="484"/>
    </row>
    <row r="250" spans="3:5" s="103" customFormat="1" x14ac:dyDescent="0.25">
      <c r="C250" s="484"/>
      <c r="E250" s="484"/>
    </row>
    <row r="251" spans="3:5" s="103" customFormat="1" x14ac:dyDescent="0.25">
      <c r="C251" s="484"/>
      <c r="E251" s="484"/>
    </row>
    <row r="252" spans="3:5" s="103" customFormat="1" x14ac:dyDescent="0.25">
      <c r="C252" s="484"/>
      <c r="E252" s="484"/>
    </row>
    <row r="253" spans="3:5" s="103" customFormat="1" x14ac:dyDescent="0.25">
      <c r="C253" s="484"/>
      <c r="E253" s="484"/>
    </row>
    <row r="254" spans="3:5" s="103" customFormat="1" x14ac:dyDescent="0.25">
      <c r="C254" s="484"/>
      <c r="E254" s="484"/>
    </row>
    <row r="255" spans="3:5" s="103" customFormat="1" x14ac:dyDescent="0.25">
      <c r="C255" s="484"/>
      <c r="E255" s="484"/>
    </row>
    <row r="256" spans="3:5" s="103" customFormat="1" x14ac:dyDescent="0.25">
      <c r="C256" s="484"/>
      <c r="E256" s="484"/>
    </row>
    <row r="257" spans="3:5" s="103" customFormat="1" x14ac:dyDescent="0.25">
      <c r="C257" s="484"/>
      <c r="E257" s="484"/>
    </row>
    <row r="258" spans="3:5" s="103" customFormat="1" x14ac:dyDescent="0.25">
      <c r="C258" s="484"/>
      <c r="E258" s="484"/>
    </row>
    <row r="259" spans="3:5" s="103" customFormat="1" x14ac:dyDescent="0.25">
      <c r="C259" s="484"/>
      <c r="E259" s="484"/>
    </row>
    <row r="260" spans="3:5" s="103" customFormat="1" x14ac:dyDescent="0.25">
      <c r="C260" s="484"/>
      <c r="E260" s="484"/>
    </row>
    <row r="261" spans="3:5" s="103" customFormat="1" x14ac:dyDescent="0.25">
      <c r="C261" s="484"/>
      <c r="E261" s="484"/>
    </row>
    <row r="262" spans="3:5" s="103" customFormat="1" x14ac:dyDescent="0.25">
      <c r="C262" s="484"/>
      <c r="E262" s="484"/>
    </row>
    <row r="263" spans="3:5" s="103" customFormat="1" x14ac:dyDescent="0.25">
      <c r="C263" s="484"/>
      <c r="E263" s="484"/>
    </row>
    <row r="264" spans="3:5" s="103" customFormat="1" x14ac:dyDescent="0.25">
      <c r="C264" s="484"/>
      <c r="E264" s="484"/>
    </row>
    <row r="265" spans="3:5" s="103" customFormat="1" x14ac:dyDescent="0.25">
      <c r="C265" s="484"/>
      <c r="E265" s="484"/>
    </row>
    <row r="266" spans="3:5" s="103" customFormat="1" x14ac:dyDescent="0.25">
      <c r="C266" s="484"/>
      <c r="E266" s="484"/>
    </row>
    <row r="267" spans="3:5" s="103" customFormat="1" x14ac:dyDescent="0.25">
      <c r="C267" s="484"/>
      <c r="E267" s="484"/>
    </row>
    <row r="268" spans="3:5" s="103" customFormat="1" x14ac:dyDescent="0.25">
      <c r="C268" s="484"/>
      <c r="E268" s="484"/>
    </row>
    <row r="269" spans="3:5" s="103" customFormat="1" x14ac:dyDescent="0.25">
      <c r="C269" s="484"/>
      <c r="E269" s="484"/>
    </row>
    <row r="270" spans="3:5" s="103" customFormat="1" x14ac:dyDescent="0.25">
      <c r="C270" s="484"/>
      <c r="E270" s="484"/>
    </row>
    <row r="271" spans="3:5" s="103" customFormat="1" x14ac:dyDescent="0.25">
      <c r="C271" s="484"/>
      <c r="E271" s="484"/>
    </row>
    <row r="272" spans="3:5" s="103" customFormat="1" x14ac:dyDescent="0.25">
      <c r="C272" s="484"/>
      <c r="E272" s="484"/>
    </row>
    <row r="273" spans="3:5" s="103" customFormat="1" x14ac:dyDescent="0.25">
      <c r="C273" s="484"/>
      <c r="E273" s="484"/>
    </row>
    <row r="274" spans="3:5" s="103" customFormat="1" x14ac:dyDescent="0.25">
      <c r="C274" s="484"/>
      <c r="E274" s="484"/>
    </row>
    <row r="275" spans="3:5" s="103" customFormat="1" x14ac:dyDescent="0.25">
      <c r="C275" s="484"/>
      <c r="E275" s="484"/>
    </row>
    <row r="276" spans="3:5" s="103" customFormat="1" x14ac:dyDescent="0.25">
      <c r="C276" s="484"/>
      <c r="E276" s="484"/>
    </row>
    <row r="277" spans="3:5" s="103" customFormat="1" x14ac:dyDescent="0.25">
      <c r="C277" s="484"/>
      <c r="E277" s="484"/>
    </row>
    <row r="278" spans="3:5" s="103" customFormat="1" x14ac:dyDescent="0.25">
      <c r="C278" s="484"/>
      <c r="E278" s="484"/>
    </row>
    <row r="279" spans="3:5" s="103" customFormat="1" x14ac:dyDescent="0.25">
      <c r="C279" s="484"/>
      <c r="E279" s="484"/>
    </row>
    <row r="280" spans="3:5" s="103" customFormat="1" x14ac:dyDescent="0.25">
      <c r="C280" s="484"/>
      <c r="E280" s="484"/>
    </row>
    <row r="281" spans="3:5" s="103" customFormat="1" x14ac:dyDescent="0.25">
      <c r="C281" s="484"/>
      <c r="E281" s="484"/>
    </row>
    <row r="282" spans="3:5" s="103" customFormat="1" x14ac:dyDescent="0.25">
      <c r="C282" s="484"/>
      <c r="E282" s="484"/>
    </row>
    <row r="283" spans="3:5" s="103" customFormat="1" x14ac:dyDescent="0.25">
      <c r="C283" s="484"/>
      <c r="E283" s="484"/>
    </row>
    <row r="284" spans="3:5" s="103" customFormat="1" x14ac:dyDescent="0.25">
      <c r="C284" s="484"/>
      <c r="E284" s="484"/>
    </row>
    <row r="285" spans="3:5" s="103" customFormat="1" x14ac:dyDescent="0.25">
      <c r="C285" s="484"/>
      <c r="E285" s="484"/>
    </row>
    <row r="286" spans="3:5" s="103" customFormat="1" x14ac:dyDescent="0.25">
      <c r="C286" s="484"/>
      <c r="E286" s="484"/>
    </row>
    <row r="287" spans="3:5" s="103" customFormat="1" x14ac:dyDescent="0.25">
      <c r="C287" s="484"/>
      <c r="E287" s="484"/>
    </row>
    <row r="288" spans="3:5" s="103" customFormat="1" x14ac:dyDescent="0.25">
      <c r="C288" s="484"/>
      <c r="E288" s="484"/>
    </row>
    <row r="289" spans="3:5" s="103" customFormat="1" x14ac:dyDescent="0.25">
      <c r="C289" s="484"/>
      <c r="E289" s="484"/>
    </row>
    <row r="290" spans="3:5" s="103" customFormat="1" x14ac:dyDescent="0.25">
      <c r="C290" s="484"/>
      <c r="E290" s="484"/>
    </row>
    <row r="291" spans="3:5" s="103" customFormat="1" x14ac:dyDescent="0.25">
      <c r="C291" s="484"/>
      <c r="E291" s="484"/>
    </row>
    <row r="292" spans="3:5" s="103" customFormat="1" x14ac:dyDescent="0.25">
      <c r="C292" s="484"/>
      <c r="E292" s="484"/>
    </row>
    <row r="293" spans="3:5" s="103" customFormat="1" x14ac:dyDescent="0.25">
      <c r="C293" s="484"/>
      <c r="E293" s="484"/>
    </row>
    <row r="294" spans="3:5" s="103" customFormat="1" x14ac:dyDescent="0.25">
      <c r="C294" s="484"/>
      <c r="E294" s="484"/>
    </row>
    <row r="295" spans="3:5" s="103" customFormat="1" x14ac:dyDescent="0.25">
      <c r="C295" s="484"/>
      <c r="E295" s="484"/>
    </row>
    <row r="296" spans="3:5" s="103" customFormat="1" x14ac:dyDescent="0.25">
      <c r="C296" s="484"/>
      <c r="E296" s="484"/>
    </row>
    <row r="297" spans="3:5" s="103" customFormat="1" x14ac:dyDescent="0.25">
      <c r="C297" s="484"/>
      <c r="E297" s="484"/>
    </row>
    <row r="298" spans="3:5" s="103" customFormat="1" x14ac:dyDescent="0.25">
      <c r="C298" s="484"/>
      <c r="E298" s="484"/>
    </row>
    <row r="299" spans="3:5" s="103" customFormat="1" x14ac:dyDescent="0.25">
      <c r="C299" s="484"/>
      <c r="E299" s="484"/>
    </row>
    <row r="300" spans="3:5" s="103" customFormat="1" x14ac:dyDescent="0.25">
      <c r="C300" s="484"/>
      <c r="E300" s="484"/>
    </row>
    <row r="301" spans="3:5" s="103" customFormat="1" x14ac:dyDescent="0.25">
      <c r="C301" s="484"/>
      <c r="E301" s="484"/>
    </row>
    <row r="302" spans="3:5" s="103" customFormat="1" x14ac:dyDescent="0.25">
      <c r="C302" s="484"/>
      <c r="E302" s="484"/>
    </row>
    <row r="303" spans="3:5" s="103" customFormat="1" x14ac:dyDescent="0.25">
      <c r="C303" s="484"/>
      <c r="E303" s="484"/>
    </row>
    <row r="304" spans="3:5" s="103" customFormat="1" x14ac:dyDescent="0.25">
      <c r="C304" s="484"/>
      <c r="E304" s="484"/>
    </row>
    <row r="305" spans="3:5" s="103" customFormat="1" x14ac:dyDescent="0.25">
      <c r="C305" s="484"/>
      <c r="E305" s="484"/>
    </row>
    <row r="306" spans="3:5" s="103" customFormat="1" x14ac:dyDescent="0.25">
      <c r="C306" s="484"/>
      <c r="E306" s="484"/>
    </row>
    <row r="307" spans="3:5" s="103" customFormat="1" x14ac:dyDescent="0.25">
      <c r="C307" s="484"/>
      <c r="E307" s="484"/>
    </row>
    <row r="308" spans="3:5" s="103" customFormat="1" x14ac:dyDescent="0.25">
      <c r="C308" s="484"/>
      <c r="E308" s="484"/>
    </row>
    <row r="309" spans="3:5" s="103" customFormat="1" x14ac:dyDescent="0.25">
      <c r="C309" s="484"/>
      <c r="E309" s="484"/>
    </row>
    <row r="310" spans="3:5" s="103" customFormat="1" x14ac:dyDescent="0.25">
      <c r="C310" s="484"/>
      <c r="E310" s="484"/>
    </row>
    <row r="311" spans="3:5" s="103" customFormat="1" x14ac:dyDescent="0.25">
      <c r="C311" s="484"/>
      <c r="E311" s="484"/>
    </row>
    <row r="312" spans="3:5" s="103" customFormat="1" x14ac:dyDescent="0.25">
      <c r="C312" s="484"/>
      <c r="E312" s="484"/>
    </row>
    <row r="313" spans="3:5" s="103" customFormat="1" x14ac:dyDescent="0.25">
      <c r="C313" s="484"/>
      <c r="E313" s="484"/>
    </row>
    <row r="314" spans="3:5" s="103" customFormat="1" x14ac:dyDescent="0.25">
      <c r="C314" s="484"/>
      <c r="E314" s="484"/>
    </row>
    <row r="315" spans="3:5" s="103" customFormat="1" x14ac:dyDescent="0.25">
      <c r="C315" s="484"/>
      <c r="E315" s="484"/>
    </row>
    <row r="316" spans="3:5" s="103" customFormat="1" x14ac:dyDescent="0.25">
      <c r="C316" s="484"/>
      <c r="E316" s="484"/>
    </row>
    <row r="317" spans="3:5" s="103" customFormat="1" x14ac:dyDescent="0.25">
      <c r="C317" s="484"/>
      <c r="E317" s="484"/>
    </row>
    <row r="318" spans="3:5" s="103" customFormat="1" x14ac:dyDescent="0.25">
      <c r="C318" s="484"/>
      <c r="E318" s="484"/>
    </row>
    <row r="319" spans="3:5" s="103" customFormat="1" x14ac:dyDescent="0.25">
      <c r="C319" s="484"/>
      <c r="E319" s="484"/>
    </row>
    <row r="320" spans="3:5" s="103" customFormat="1" x14ac:dyDescent="0.25">
      <c r="C320" s="484"/>
      <c r="E320" s="484"/>
    </row>
    <row r="321" spans="3:5" s="103" customFormat="1" x14ac:dyDescent="0.25">
      <c r="C321" s="484"/>
      <c r="E321" s="484"/>
    </row>
    <row r="322" spans="3:5" s="103" customFormat="1" x14ac:dyDescent="0.25">
      <c r="C322" s="484"/>
      <c r="E322" s="484"/>
    </row>
    <row r="323" spans="3:5" s="103" customFormat="1" x14ac:dyDescent="0.25">
      <c r="C323" s="484"/>
      <c r="E323" s="484"/>
    </row>
    <row r="324" spans="3:5" s="103" customFormat="1" x14ac:dyDescent="0.25">
      <c r="C324" s="484"/>
      <c r="E324" s="484"/>
    </row>
    <row r="325" spans="3:5" s="103" customFormat="1" x14ac:dyDescent="0.25">
      <c r="C325" s="484"/>
      <c r="E325" s="484"/>
    </row>
    <row r="326" spans="3:5" s="103" customFormat="1" x14ac:dyDescent="0.25">
      <c r="C326" s="484"/>
      <c r="E326" s="484"/>
    </row>
    <row r="327" spans="3:5" s="103" customFormat="1" x14ac:dyDescent="0.25">
      <c r="C327" s="484"/>
      <c r="E327" s="484"/>
    </row>
    <row r="328" spans="3:5" s="103" customFormat="1" x14ac:dyDescent="0.25">
      <c r="C328" s="484"/>
      <c r="E328" s="484"/>
    </row>
    <row r="329" spans="3:5" s="103" customFormat="1" x14ac:dyDescent="0.25">
      <c r="C329" s="484"/>
      <c r="E329" s="484"/>
    </row>
    <row r="330" spans="3:5" s="103" customFormat="1" x14ac:dyDescent="0.25">
      <c r="C330" s="484"/>
      <c r="E330" s="484"/>
    </row>
    <row r="331" spans="3:5" s="103" customFormat="1" x14ac:dyDescent="0.25">
      <c r="C331" s="484"/>
      <c r="E331" s="484"/>
    </row>
    <row r="332" spans="3:5" s="103" customFormat="1" x14ac:dyDescent="0.25">
      <c r="C332" s="484"/>
      <c r="E332" s="484"/>
    </row>
    <row r="333" spans="3:5" s="103" customFormat="1" x14ac:dyDescent="0.25">
      <c r="C333" s="484"/>
      <c r="E333" s="484"/>
    </row>
    <row r="334" spans="3:5" s="103" customFormat="1" x14ac:dyDescent="0.25">
      <c r="C334" s="484"/>
      <c r="E334" s="484"/>
    </row>
    <row r="335" spans="3:5" s="103" customFormat="1" x14ac:dyDescent="0.25">
      <c r="C335" s="484"/>
      <c r="E335" s="484"/>
    </row>
    <row r="336" spans="3:5" s="103" customFormat="1" x14ac:dyDescent="0.25">
      <c r="C336" s="484"/>
      <c r="E336" s="484"/>
    </row>
    <row r="337" spans="3:5" s="103" customFormat="1" x14ac:dyDescent="0.25">
      <c r="C337" s="484"/>
      <c r="E337" s="484"/>
    </row>
    <row r="338" spans="3:5" s="103" customFormat="1" x14ac:dyDescent="0.25">
      <c r="C338" s="484"/>
      <c r="E338" s="484"/>
    </row>
    <row r="339" spans="3:5" s="103" customFormat="1" x14ac:dyDescent="0.25">
      <c r="C339" s="484"/>
      <c r="E339" s="484"/>
    </row>
    <row r="340" spans="3:5" s="103" customFormat="1" x14ac:dyDescent="0.25">
      <c r="C340" s="484"/>
      <c r="E340" s="484"/>
    </row>
    <row r="341" spans="3:5" s="103" customFormat="1" x14ac:dyDescent="0.25">
      <c r="C341" s="484"/>
      <c r="E341" s="484"/>
    </row>
    <row r="342" spans="3:5" s="103" customFormat="1" x14ac:dyDescent="0.25">
      <c r="C342" s="484"/>
      <c r="E342" s="484"/>
    </row>
    <row r="343" spans="3:5" s="103" customFormat="1" x14ac:dyDescent="0.25">
      <c r="C343" s="484"/>
      <c r="E343" s="484"/>
    </row>
    <row r="344" spans="3:5" s="103" customFormat="1" x14ac:dyDescent="0.25">
      <c r="C344" s="484"/>
      <c r="E344" s="484"/>
    </row>
    <row r="345" spans="3:5" s="103" customFormat="1" x14ac:dyDescent="0.25">
      <c r="C345" s="484"/>
      <c r="E345" s="484"/>
    </row>
    <row r="346" spans="3:5" s="103" customFormat="1" x14ac:dyDescent="0.25">
      <c r="C346" s="484"/>
      <c r="E346" s="484"/>
    </row>
    <row r="347" spans="3:5" s="103" customFormat="1" x14ac:dyDescent="0.25">
      <c r="C347" s="484"/>
      <c r="E347" s="484"/>
    </row>
    <row r="348" spans="3:5" s="103" customFormat="1" x14ac:dyDescent="0.25">
      <c r="C348" s="484"/>
      <c r="E348" s="484"/>
    </row>
    <row r="349" spans="3:5" s="103" customFormat="1" x14ac:dyDescent="0.25">
      <c r="C349" s="484"/>
      <c r="E349" s="484"/>
    </row>
    <row r="350" spans="3:5" s="103" customFormat="1" x14ac:dyDescent="0.25">
      <c r="C350" s="484"/>
      <c r="E350" s="484"/>
    </row>
    <row r="351" spans="3:5" s="103" customFormat="1" x14ac:dyDescent="0.25">
      <c r="C351" s="484"/>
      <c r="E351" s="484"/>
    </row>
    <row r="352" spans="3:5" s="103" customFormat="1" x14ac:dyDescent="0.25">
      <c r="C352" s="484"/>
      <c r="E352" s="484"/>
    </row>
    <row r="353" spans="3:5" s="103" customFormat="1" x14ac:dyDescent="0.25">
      <c r="C353" s="484"/>
      <c r="E353" s="484"/>
    </row>
    <row r="354" spans="3:5" s="103" customFormat="1" x14ac:dyDescent="0.25">
      <c r="C354" s="484"/>
      <c r="E354" s="484"/>
    </row>
    <row r="355" spans="3:5" s="103" customFormat="1" x14ac:dyDescent="0.25">
      <c r="C355" s="484"/>
      <c r="E355" s="484"/>
    </row>
    <row r="356" spans="3:5" s="103" customFormat="1" x14ac:dyDescent="0.25">
      <c r="C356" s="484"/>
      <c r="E356" s="484"/>
    </row>
    <row r="357" spans="3:5" s="103" customFormat="1" x14ac:dyDescent="0.25">
      <c r="C357" s="484"/>
      <c r="E357" s="484"/>
    </row>
    <row r="358" spans="3:5" s="103" customFormat="1" x14ac:dyDescent="0.25">
      <c r="C358" s="484"/>
      <c r="E358" s="484"/>
    </row>
    <row r="359" spans="3:5" s="103" customFormat="1" x14ac:dyDescent="0.25">
      <c r="C359" s="484"/>
      <c r="E359" s="484"/>
    </row>
    <row r="360" spans="3:5" s="103" customFormat="1" x14ac:dyDescent="0.25">
      <c r="C360" s="484"/>
      <c r="E360" s="484"/>
    </row>
    <row r="361" spans="3:5" s="103" customFormat="1" x14ac:dyDescent="0.25">
      <c r="C361" s="484"/>
      <c r="E361" s="484"/>
    </row>
    <row r="362" spans="3:5" s="103" customFormat="1" x14ac:dyDescent="0.25">
      <c r="C362" s="484"/>
      <c r="E362" s="484"/>
    </row>
    <row r="363" spans="3:5" s="103" customFormat="1" x14ac:dyDescent="0.25">
      <c r="C363" s="484"/>
      <c r="E363" s="484"/>
    </row>
    <row r="364" spans="3:5" s="103" customFormat="1" x14ac:dyDescent="0.25">
      <c r="C364" s="484"/>
      <c r="E364" s="484"/>
    </row>
    <row r="365" spans="3:5" s="103" customFormat="1" x14ac:dyDescent="0.25">
      <c r="C365" s="484"/>
      <c r="E365" s="484"/>
    </row>
    <row r="366" spans="3:5" s="103" customFormat="1" x14ac:dyDescent="0.25">
      <c r="C366" s="484"/>
      <c r="E366" s="484"/>
    </row>
    <row r="367" spans="3:5" s="103" customFormat="1" x14ac:dyDescent="0.25">
      <c r="C367" s="484"/>
      <c r="E367" s="484"/>
    </row>
    <row r="368" spans="3:5" s="103" customFormat="1" x14ac:dyDescent="0.25">
      <c r="C368" s="484"/>
      <c r="E368" s="484"/>
    </row>
    <row r="369" spans="3:5" s="103" customFormat="1" x14ac:dyDescent="0.25">
      <c r="C369" s="484"/>
      <c r="E369" s="484"/>
    </row>
    <row r="370" spans="3:5" s="103" customFormat="1" x14ac:dyDescent="0.25">
      <c r="C370" s="484"/>
      <c r="E370" s="484"/>
    </row>
    <row r="371" spans="3:5" s="103" customFormat="1" x14ac:dyDescent="0.25">
      <c r="C371" s="484"/>
      <c r="E371" s="484"/>
    </row>
    <row r="372" spans="3:5" s="103" customFormat="1" x14ac:dyDescent="0.25">
      <c r="C372" s="484"/>
      <c r="E372" s="484"/>
    </row>
    <row r="373" spans="3:5" s="103" customFormat="1" x14ac:dyDescent="0.25">
      <c r="C373" s="484"/>
      <c r="E373" s="484"/>
    </row>
    <row r="374" spans="3:5" s="103" customFormat="1" x14ac:dyDescent="0.25">
      <c r="C374" s="484"/>
      <c r="E374" s="484"/>
    </row>
    <row r="375" spans="3:5" s="103" customFormat="1" x14ac:dyDescent="0.25">
      <c r="C375" s="484"/>
      <c r="E375" s="484"/>
    </row>
    <row r="376" spans="3:5" s="103" customFormat="1" x14ac:dyDescent="0.25">
      <c r="C376" s="484"/>
      <c r="E376" s="484"/>
    </row>
    <row r="377" spans="3:5" s="103" customFormat="1" x14ac:dyDescent="0.25">
      <c r="C377" s="484"/>
      <c r="E377" s="484"/>
    </row>
    <row r="378" spans="3:5" s="103" customFormat="1" x14ac:dyDescent="0.25">
      <c r="C378" s="484"/>
      <c r="E378" s="484"/>
    </row>
    <row r="379" spans="3:5" s="103" customFormat="1" x14ac:dyDescent="0.25">
      <c r="C379" s="484"/>
      <c r="E379" s="484"/>
    </row>
    <row r="380" spans="3:5" s="103" customFormat="1" x14ac:dyDescent="0.25">
      <c r="C380" s="484"/>
      <c r="E380" s="484"/>
    </row>
    <row r="381" spans="3:5" s="103" customFormat="1" x14ac:dyDescent="0.25">
      <c r="C381" s="484"/>
      <c r="E381" s="484"/>
    </row>
    <row r="382" spans="3:5" s="103" customFormat="1" x14ac:dyDescent="0.25">
      <c r="C382" s="484"/>
      <c r="E382" s="484"/>
    </row>
    <row r="383" spans="3:5" s="103" customFormat="1" x14ac:dyDescent="0.25">
      <c r="C383" s="484"/>
      <c r="E383" s="484"/>
    </row>
    <row r="384" spans="3:5" s="103" customFormat="1" x14ac:dyDescent="0.25">
      <c r="C384" s="484"/>
      <c r="E384" s="484"/>
    </row>
    <row r="385" spans="3:5" s="103" customFormat="1" x14ac:dyDescent="0.25">
      <c r="C385" s="484"/>
      <c r="E385" s="484"/>
    </row>
    <row r="386" spans="3:5" s="103" customFormat="1" x14ac:dyDescent="0.25">
      <c r="C386" s="484"/>
      <c r="E386" s="484"/>
    </row>
    <row r="387" spans="3:5" s="103" customFormat="1" x14ac:dyDescent="0.25">
      <c r="C387" s="484"/>
      <c r="E387" s="484"/>
    </row>
    <row r="388" spans="3:5" s="103" customFormat="1" x14ac:dyDescent="0.25">
      <c r="C388" s="484"/>
      <c r="E388" s="484"/>
    </row>
    <row r="389" spans="3:5" s="103" customFormat="1" x14ac:dyDescent="0.25">
      <c r="C389" s="484"/>
      <c r="E389" s="484"/>
    </row>
    <row r="390" spans="3:5" s="103" customFormat="1" x14ac:dyDescent="0.25">
      <c r="C390" s="484"/>
      <c r="E390" s="484"/>
    </row>
    <row r="391" spans="3:5" s="103" customFormat="1" x14ac:dyDescent="0.25">
      <c r="C391" s="484"/>
      <c r="E391" s="484"/>
    </row>
    <row r="392" spans="3:5" s="103" customFormat="1" x14ac:dyDescent="0.25">
      <c r="C392" s="484"/>
      <c r="E392" s="484"/>
    </row>
    <row r="393" spans="3:5" s="103" customFormat="1" x14ac:dyDescent="0.25">
      <c r="C393" s="484"/>
      <c r="E393" s="484"/>
    </row>
    <row r="394" spans="3:5" s="103" customFormat="1" x14ac:dyDescent="0.25">
      <c r="C394" s="484"/>
      <c r="E394" s="484"/>
    </row>
    <row r="395" spans="3:5" s="103" customFormat="1" x14ac:dyDescent="0.25">
      <c r="C395" s="484"/>
      <c r="E395" s="484"/>
    </row>
    <row r="396" spans="3:5" s="103" customFormat="1" x14ac:dyDescent="0.25">
      <c r="C396" s="484"/>
      <c r="E396" s="484"/>
    </row>
    <row r="397" spans="3:5" s="103" customFormat="1" x14ac:dyDescent="0.25">
      <c r="C397" s="484"/>
      <c r="E397" s="484"/>
    </row>
    <row r="398" spans="3:5" s="103" customFormat="1" x14ac:dyDescent="0.25">
      <c r="C398" s="484"/>
      <c r="E398" s="484"/>
    </row>
    <row r="399" spans="3:5" s="103" customFormat="1" x14ac:dyDescent="0.25">
      <c r="C399" s="484"/>
      <c r="E399" s="484"/>
    </row>
    <row r="400" spans="3:5" s="103" customFormat="1" x14ac:dyDescent="0.25">
      <c r="C400" s="484"/>
      <c r="E400" s="484"/>
    </row>
    <row r="401" spans="3:5" s="103" customFormat="1" x14ac:dyDescent="0.25">
      <c r="C401" s="484"/>
      <c r="E401" s="484"/>
    </row>
    <row r="402" spans="3:5" s="103" customFormat="1" x14ac:dyDescent="0.25">
      <c r="C402" s="484"/>
      <c r="E402" s="484"/>
    </row>
    <row r="403" spans="3:5" s="103" customFormat="1" x14ac:dyDescent="0.25">
      <c r="C403" s="484"/>
      <c r="E403" s="484"/>
    </row>
    <row r="404" spans="3:5" s="103" customFormat="1" x14ac:dyDescent="0.25">
      <c r="C404" s="484"/>
      <c r="E404" s="484"/>
    </row>
    <row r="405" spans="3:5" s="103" customFormat="1" x14ac:dyDescent="0.25">
      <c r="C405" s="484"/>
      <c r="E405" s="484"/>
    </row>
    <row r="406" spans="3:5" s="103" customFormat="1" x14ac:dyDescent="0.25">
      <c r="C406" s="484"/>
      <c r="E406" s="484"/>
    </row>
    <row r="407" spans="3:5" s="103" customFormat="1" x14ac:dyDescent="0.25">
      <c r="C407" s="484"/>
      <c r="E407" s="484"/>
    </row>
    <row r="408" spans="3:5" s="103" customFormat="1" x14ac:dyDescent="0.25">
      <c r="C408" s="484"/>
      <c r="E408" s="484"/>
    </row>
    <row r="409" spans="3:5" s="103" customFormat="1" x14ac:dyDescent="0.25">
      <c r="C409" s="484"/>
      <c r="E409" s="484"/>
    </row>
    <row r="410" spans="3:5" s="103" customFormat="1" x14ac:dyDescent="0.25">
      <c r="C410" s="484"/>
      <c r="E410" s="484"/>
    </row>
    <row r="411" spans="3:5" s="103" customFormat="1" x14ac:dyDescent="0.25">
      <c r="C411" s="484"/>
      <c r="E411" s="484"/>
    </row>
    <row r="412" spans="3:5" s="103" customFormat="1" x14ac:dyDescent="0.25">
      <c r="C412" s="484"/>
      <c r="E412" s="484"/>
    </row>
    <row r="413" spans="3:5" s="103" customFormat="1" x14ac:dyDescent="0.25">
      <c r="C413" s="484"/>
      <c r="E413" s="484"/>
    </row>
    <row r="414" spans="3:5" s="103" customFormat="1" x14ac:dyDescent="0.25">
      <c r="C414" s="484"/>
      <c r="E414" s="484"/>
    </row>
    <row r="415" spans="3:5" s="103" customFormat="1" x14ac:dyDescent="0.25">
      <c r="C415" s="484"/>
      <c r="E415" s="484"/>
    </row>
    <row r="416" spans="3:5" s="103" customFormat="1" x14ac:dyDescent="0.25">
      <c r="C416" s="484"/>
      <c r="E416" s="484"/>
    </row>
    <row r="417" spans="3:5" s="103" customFormat="1" x14ac:dyDescent="0.25">
      <c r="C417" s="484"/>
      <c r="E417" s="484"/>
    </row>
    <row r="418" spans="3:5" s="103" customFormat="1" x14ac:dyDescent="0.25">
      <c r="C418" s="484"/>
      <c r="E418" s="484"/>
    </row>
    <row r="419" spans="3:5" s="103" customFormat="1" x14ac:dyDescent="0.25">
      <c r="C419" s="484"/>
      <c r="E419" s="484"/>
    </row>
    <row r="420" spans="3:5" s="103" customFormat="1" x14ac:dyDescent="0.25">
      <c r="C420" s="484"/>
      <c r="E420" s="484"/>
    </row>
    <row r="421" spans="3:5" s="103" customFormat="1" x14ac:dyDescent="0.25">
      <c r="C421" s="484"/>
      <c r="E421" s="484"/>
    </row>
    <row r="422" spans="3:5" s="103" customFormat="1" x14ac:dyDescent="0.25">
      <c r="C422" s="484"/>
      <c r="E422" s="484"/>
    </row>
    <row r="423" spans="3:5" s="103" customFormat="1" x14ac:dyDescent="0.25">
      <c r="C423" s="484"/>
      <c r="E423" s="484"/>
    </row>
    <row r="424" spans="3:5" s="103" customFormat="1" x14ac:dyDescent="0.25">
      <c r="C424" s="484"/>
      <c r="E424" s="484"/>
    </row>
    <row r="425" spans="3:5" s="103" customFormat="1" x14ac:dyDescent="0.25">
      <c r="C425" s="484"/>
      <c r="E425" s="484"/>
    </row>
    <row r="426" spans="3:5" s="103" customFormat="1" x14ac:dyDescent="0.25">
      <c r="C426" s="484"/>
      <c r="E426" s="484"/>
    </row>
    <row r="427" spans="3:5" s="103" customFormat="1" x14ac:dyDescent="0.25">
      <c r="C427" s="484"/>
      <c r="E427" s="484"/>
    </row>
    <row r="428" spans="3:5" s="103" customFormat="1" x14ac:dyDescent="0.25">
      <c r="C428" s="484"/>
      <c r="E428" s="484"/>
    </row>
    <row r="429" spans="3:5" s="103" customFormat="1" x14ac:dyDescent="0.25">
      <c r="C429" s="484"/>
      <c r="E429" s="484"/>
    </row>
    <row r="430" spans="3:5" s="103" customFormat="1" x14ac:dyDescent="0.25">
      <c r="C430" s="484"/>
      <c r="E430" s="484"/>
    </row>
    <row r="431" spans="3:5" s="103" customFormat="1" x14ac:dyDescent="0.25">
      <c r="C431" s="484"/>
      <c r="E431" s="484"/>
    </row>
    <row r="432" spans="3:5" s="103" customFormat="1" x14ac:dyDescent="0.25">
      <c r="C432" s="484"/>
      <c r="E432" s="484"/>
    </row>
    <row r="433" spans="3:5" s="103" customFormat="1" x14ac:dyDescent="0.25">
      <c r="C433" s="484"/>
      <c r="E433" s="484"/>
    </row>
    <row r="434" spans="3:5" s="103" customFormat="1" x14ac:dyDescent="0.25">
      <c r="C434" s="484"/>
      <c r="E434" s="484"/>
    </row>
    <row r="435" spans="3:5" s="103" customFormat="1" x14ac:dyDescent="0.25">
      <c r="C435" s="484"/>
      <c r="E435" s="484"/>
    </row>
    <row r="436" spans="3:5" s="103" customFormat="1" x14ac:dyDescent="0.25">
      <c r="C436" s="484"/>
      <c r="E436" s="484"/>
    </row>
    <row r="437" spans="3:5" s="103" customFormat="1" x14ac:dyDescent="0.25">
      <c r="C437" s="484"/>
      <c r="E437" s="484"/>
    </row>
    <row r="438" spans="3:5" s="103" customFormat="1" x14ac:dyDescent="0.25">
      <c r="C438" s="484"/>
      <c r="E438" s="484"/>
    </row>
    <row r="439" spans="3:5" s="103" customFormat="1" x14ac:dyDescent="0.25">
      <c r="C439" s="484"/>
      <c r="E439" s="484"/>
    </row>
    <row r="440" spans="3:5" s="103" customFormat="1" x14ac:dyDescent="0.25">
      <c r="C440" s="484"/>
      <c r="E440" s="484"/>
    </row>
    <row r="441" spans="3:5" s="103" customFormat="1" x14ac:dyDescent="0.25">
      <c r="C441" s="484"/>
      <c r="E441" s="484"/>
    </row>
    <row r="442" spans="3:5" s="103" customFormat="1" x14ac:dyDescent="0.25">
      <c r="C442" s="484"/>
      <c r="E442" s="484"/>
    </row>
    <row r="443" spans="3:5" s="103" customFormat="1" x14ac:dyDescent="0.25">
      <c r="C443" s="484"/>
      <c r="E443" s="484"/>
    </row>
    <row r="444" spans="3:5" s="103" customFormat="1" x14ac:dyDescent="0.25">
      <c r="C444" s="484"/>
      <c r="E444" s="484"/>
    </row>
    <row r="445" spans="3:5" s="103" customFormat="1" x14ac:dyDescent="0.25">
      <c r="C445" s="484"/>
      <c r="E445" s="484"/>
    </row>
    <row r="446" spans="3:5" s="103" customFormat="1" x14ac:dyDescent="0.25">
      <c r="C446" s="484"/>
      <c r="E446" s="484"/>
    </row>
    <row r="447" spans="3:5" s="103" customFormat="1" x14ac:dyDescent="0.25">
      <c r="C447" s="484"/>
      <c r="E447" s="484"/>
    </row>
    <row r="448" spans="3:5" s="103" customFormat="1" x14ac:dyDescent="0.25">
      <c r="C448" s="484"/>
      <c r="E448" s="484"/>
    </row>
    <row r="449" spans="3:5" s="103" customFormat="1" x14ac:dyDescent="0.25">
      <c r="C449" s="484"/>
      <c r="E449" s="484"/>
    </row>
    <row r="450" spans="3:5" s="103" customFormat="1" x14ac:dyDescent="0.25">
      <c r="C450" s="484"/>
      <c r="E450" s="484"/>
    </row>
    <row r="451" spans="3:5" s="103" customFormat="1" x14ac:dyDescent="0.25">
      <c r="C451" s="484"/>
      <c r="E451" s="484"/>
    </row>
    <row r="452" spans="3:5" s="103" customFormat="1" x14ac:dyDescent="0.25">
      <c r="C452" s="484"/>
      <c r="E452" s="484"/>
    </row>
    <row r="453" spans="3:5" s="103" customFormat="1" x14ac:dyDescent="0.25">
      <c r="C453" s="484"/>
      <c r="E453" s="484"/>
    </row>
    <row r="454" spans="3:5" s="103" customFormat="1" x14ac:dyDescent="0.25">
      <c r="C454" s="484"/>
      <c r="E454" s="484"/>
    </row>
    <row r="455" spans="3:5" s="103" customFormat="1" x14ac:dyDescent="0.25">
      <c r="C455" s="484"/>
      <c r="E455" s="484"/>
    </row>
    <row r="456" spans="3:5" s="103" customFormat="1" x14ac:dyDescent="0.25">
      <c r="C456" s="484"/>
      <c r="E456" s="484"/>
    </row>
    <row r="457" spans="3:5" s="103" customFormat="1" x14ac:dyDescent="0.25">
      <c r="C457" s="484"/>
      <c r="E457" s="484"/>
    </row>
    <row r="458" spans="3:5" s="103" customFormat="1" x14ac:dyDescent="0.25">
      <c r="C458" s="484"/>
      <c r="E458" s="484"/>
    </row>
    <row r="459" spans="3:5" s="103" customFormat="1" x14ac:dyDescent="0.25">
      <c r="C459" s="484"/>
      <c r="E459" s="484"/>
    </row>
    <row r="460" spans="3:5" s="103" customFormat="1" x14ac:dyDescent="0.25">
      <c r="C460" s="484"/>
      <c r="E460" s="484"/>
    </row>
    <row r="461" spans="3:5" s="103" customFormat="1" x14ac:dyDescent="0.25">
      <c r="C461" s="484"/>
      <c r="E461" s="484"/>
    </row>
    <row r="462" spans="3:5" s="103" customFormat="1" x14ac:dyDescent="0.25">
      <c r="C462" s="484"/>
      <c r="E462" s="484"/>
    </row>
    <row r="463" spans="3:5" s="103" customFormat="1" x14ac:dyDescent="0.25">
      <c r="C463" s="484"/>
      <c r="E463" s="484"/>
    </row>
    <row r="464" spans="3:5" s="103" customFormat="1" x14ac:dyDescent="0.25">
      <c r="C464" s="484"/>
      <c r="E464" s="484"/>
    </row>
    <row r="465" spans="3:5" s="103" customFormat="1" x14ac:dyDescent="0.25">
      <c r="C465" s="484"/>
      <c r="E465" s="484"/>
    </row>
    <row r="466" spans="3:5" s="103" customFormat="1" x14ac:dyDescent="0.25">
      <c r="C466" s="484"/>
      <c r="E466" s="484"/>
    </row>
    <row r="467" spans="3:5" s="103" customFormat="1" x14ac:dyDescent="0.25">
      <c r="C467" s="484"/>
      <c r="E467" s="484"/>
    </row>
    <row r="468" spans="3:5" s="103" customFormat="1" x14ac:dyDescent="0.25">
      <c r="C468" s="484"/>
      <c r="E468" s="484"/>
    </row>
    <row r="469" spans="3:5" s="103" customFormat="1" x14ac:dyDescent="0.25">
      <c r="C469" s="484"/>
      <c r="E469" s="484"/>
    </row>
    <row r="470" spans="3:5" s="103" customFormat="1" x14ac:dyDescent="0.25">
      <c r="C470" s="484"/>
      <c r="E470" s="484"/>
    </row>
    <row r="471" spans="3:5" s="103" customFormat="1" x14ac:dyDescent="0.25">
      <c r="C471" s="484"/>
      <c r="E471" s="484"/>
    </row>
    <row r="472" spans="3:5" s="103" customFormat="1" x14ac:dyDescent="0.25">
      <c r="C472" s="484"/>
      <c r="E472" s="484"/>
    </row>
    <row r="473" spans="3:5" s="103" customFormat="1" x14ac:dyDescent="0.25">
      <c r="C473" s="484"/>
      <c r="E473" s="484"/>
    </row>
    <row r="474" spans="3:5" s="103" customFormat="1" x14ac:dyDescent="0.25">
      <c r="C474" s="484"/>
      <c r="E474" s="484"/>
    </row>
    <row r="475" spans="3:5" s="103" customFormat="1" x14ac:dyDescent="0.25">
      <c r="C475" s="484"/>
      <c r="E475" s="484"/>
    </row>
    <row r="476" spans="3:5" s="103" customFormat="1" x14ac:dyDescent="0.25">
      <c r="C476" s="484"/>
      <c r="E476" s="484"/>
    </row>
    <row r="477" spans="3:5" s="103" customFormat="1" x14ac:dyDescent="0.25">
      <c r="C477" s="484"/>
      <c r="E477" s="484"/>
    </row>
    <row r="478" spans="3:5" s="103" customFormat="1" x14ac:dyDescent="0.25">
      <c r="C478" s="484"/>
      <c r="E478" s="484"/>
    </row>
    <row r="479" spans="3:5" s="103" customFormat="1" x14ac:dyDescent="0.25">
      <c r="C479" s="484"/>
      <c r="E479" s="484"/>
    </row>
    <row r="480" spans="3:5" s="103" customFormat="1" x14ac:dyDescent="0.25">
      <c r="C480" s="484"/>
      <c r="E480" s="484"/>
    </row>
    <row r="481" spans="3:5" s="103" customFormat="1" x14ac:dyDescent="0.25">
      <c r="C481" s="484"/>
      <c r="E481" s="484"/>
    </row>
    <row r="482" spans="3:5" s="103" customFormat="1" x14ac:dyDescent="0.25">
      <c r="C482" s="484"/>
      <c r="E482" s="484"/>
    </row>
    <row r="483" spans="3:5" s="103" customFormat="1" x14ac:dyDescent="0.25">
      <c r="C483" s="484"/>
      <c r="E483" s="484"/>
    </row>
    <row r="484" spans="3:5" s="103" customFormat="1" x14ac:dyDescent="0.25">
      <c r="C484" s="484"/>
      <c r="E484" s="484"/>
    </row>
    <row r="485" spans="3:5" s="103" customFormat="1" x14ac:dyDescent="0.25">
      <c r="C485" s="484"/>
      <c r="E485" s="484"/>
    </row>
    <row r="486" spans="3:5" s="103" customFormat="1" x14ac:dyDescent="0.25">
      <c r="C486" s="484"/>
      <c r="E486" s="484"/>
    </row>
    <row r="487" spans="3:5" s="103" customFormat="1" x14ac:dyDescent="0.25">
      <c r="C487" s="484"/>
      <c r="E487" s="484"/>
    </row>
    <row r="488" spans="3:5" s="103" customFormat="1" x14ac:dyDescent="0.25">
      <c r="C488" s="484"/>
      <c r="E488" s="484"/>
    </row>
    <row r="489" spans="3:5" s="103" customFormat="1" x14ac:dyDescent="0.25">
      <c r="C489" s="484"/>
      <c r="E489" s="484"/>
    </row>
    <row r="490" spans="3:5" s="103" customFormat="1" x14ac:dyDescent="0.25">
      <c r="C490" s="484"/>
      <c r="E490" s="484"/>
    </row>
    <row r="491" spans="3:5" s="103" customFormat="1" x14ac:dyDescent="0.25">
      <c r="C491" s="484"/>
      <c r="E491" s="484"/>
    </row>
    <row r="492" spans="3:5" s="103" customFormat="1" x14ac:dyDescent="0.25">
      <c r="C492" s="484"/>
      <c r="E492" s="484"/>
    </row>
    <row r="493" spans="3:5" s="103" customFormat="1" x14ac:dyDescent="0.25">
      <c r="C493" s="484"/>
      <c r="E493" s="484"/>
    </row>
    <row r="494" spans="3:5" s="103" customFormat="1" x14ac:dyDescent="0.25">
      <c r="C494" s="484"/>
      <c r="E494" s="484"/>
    </row>
    <row r="495" spans="3:5" s="103" customFormat="1" x14ac:dyDescent="0.25">
      <c r="C495" s="484"/>
      <c r="E495" s="484"/>
    </row>
    <row r="496" spans="3:5" s="103" customFormat="1" x14ac:dyDescent="0.25">
      <c r="C496" s="484"/>
      <c r="E496" s="484"/>
    </row>
    <row r="497" spans="3:5" s="103" customFormat="1" x14ac:dyDescent="0.25">
      <c r="C497" s="484"/>
      <c r="E497" s="484"/>
    </row>
    <row r="498" spans="3:5" s="103" customFormat="1" x14ac:dyDescent="0.25">
      <c r="C498" s="484"/>
      <c r="E498" s="484"/>
    </row>
    <row r="499" spans="3:5" s="103" customFormat="1" x14ac:dyDescent="0.25">
      <c r="C499" s="484"/>
      <c r="E499" s="484"/>
    </row>
    <row r="500" spans="3:5" s="103" customFormat="1" x14ac:dyDescent="0.25">
      <c r="C500" s="484"/>
      <c r="E500" s="484"/>
    </row>
    <row r="501" spans="3:5" s="103" customFormat="1" x14ac:dyDescent="0.25">
      <c r="C501" s="484"/>
      <c r="E501" s="484"/>
    </row>
    <row r="502" spans="3:5" s="103" customFormat="1" x14ac:dyDescent="0.25">
      <c r="C502" s="484"/>
      <c r="E502" s="484"/>
    </row>
    <row r="503" spans="3:5" s="103" customFormat="1" x14ac:dyDescent="0.25">
      <c r="C503" s="484"/>
      <c r="E503" s="484"/>
    </row>
    <row r="504" spans="3:5" s="103" customFormat="1" x14ac:dyDescent="0.25">
      <c r="C504" s="484"/>
      <c r="E504" s="484"/>
    </row>
    <row r="505" spans="3:5" s="103" customFormat="1" x14ac:dyDescent="0.25">
      <c r="C505" s="484"/>
      <c r="E505" s="484"/>
    </row>
    <row r="506" spans="3:5" s="103" customFormat="1" x14ac:dyDescent="0.25">
      <c r="C506" s="484"/>
      <c r="E506" s="484"/>
    </row>
    <row r="507" spans="3:5" s="103" customFormat="1" x14ac:dyDescent="0.25">
      <c r="C507" s="484"/>
      <c r="E507" s="484"/>
    </row>
    <row r="508" spans="3:5" s="103" customFormat="1" x14ac:dyDescent="0.25">
      <c r="C508" s="484"/>
      <c r="E508" s="484"/>
    </row>
    <row r="509" spans="3:5" s="103" customFormat="1" x14ac:dyDescent="0.25">
      <c r="C509" s="484"/>
      <c r="E509" s="484"/>
    </row>
    <row r="510" spans="3:5" s="103" customFormat="1" x14ac:dyDescent="0.25">
      <c r="C510" s="484"/>
      <c r="E510" s="484"/>
    </row>
    <row r="511" spans="3:5" s="103" customFormat="1" x14ac:dyDescent="0.25">
      <c r="C511" s="484"/>
      <c r="E511" s="484"/>
    </row>
    <row r="512" spans="3:5" s="103" customFormat="1" x14ac:dyDescent="0.25">
      <c r="C512" s="484"/>
      <c r="E512" s="484"/>
    </row>
    <row r="513" spans="3:5" s="103" customFormat="1" x14ac:dyDescent="0.25">
      <c r="C513" s="484"/>
      <c r="E513" s="484"/>
    </row>
    <row r="514" spans="3:5" s="103" customFormat="1" x14ac:dyDescent="0.25">
      <c r="C514" s="484"/>
      <c r="E514" s="484"/>
    </row>
    <row r="515" spans="3:5" s="103" customFormat="1" x14ac:dyDescent="0.25">
      <c r="C515" s="484"/>
      <c r="E515" s="484"/>
    </row>
    <row r="516" spans="3:5" s="103" customFormat="1" x14ac:dyDescent="0.25">
      <c r="C516" s="484"/>
      <c r="E516" s="484"/>
    </row>
    <row r="517" spans="3:5" s="103" customFormat="1" x14ac:dyDescent="0.25">
      <c r="C517" s="484"/>
      <c r="E517" s="484"/>
    </row>
    <row r="518" spans="3:5" s="103" customFormat="1" x14ac:dyDescent="0.25">
      <c r="C518" s="484"/>
      <c r="E518" s="484"/>
    </row>
    <row r="519" spans="3:5" s="103" customFormat="1" x14ac:dyDescent="0.25">
      <c r="C519" s="484"/>
      <c r="E519" s="484"/>
    </row>
    <row r="520" spans="3:5" s="103" customFormat="1" x14ac:dyDescent="0.25">
      <c r="C520" s="484"/>
      <c r="E520" s="484"/>
    </row>
    <row r="521" spans="3:5" s="103" customFormat="1" x14ac:dyDescent="0.25">
      <c r="C521" s="484"/>
      <c r="E521" s="484"/>
    </row>
    <row r="522" spans="3:5" s="103" customFormat="1" x14ac:dyDescent="0.25">
      <c r="C522" s="484"/>
      <c r="E522" s="484"/>
    </row>
    <row r="523" spans="3:5" s="103" customFormat="1" x14ac:dyDescent="0.25">
      <c r="C523" s="484"/>
      <c r="E523" s="484"/>
    </row>
    <row r="524" spans="3:5" s="103" customFormat="1" x14ac:dyDescent="0.25">
      <c r="C524" s="484"/>
      <c r="E524" s="484"/>
    </row>
    <row r="525" spans="3:5" s="103" customFormat="1" x14ac:dyDescent="0.25">
      <c r="C525" s="484"/>
      <c r="E525" s="484"/>
    </row>
    <row r="526" spans="3:5" s="103" customFormat="1" x14ac:dyDescent="0.25">
      <c r="C526" s="484"/>
      <c r="E526" s="484"/>
    </row>
    <row r="527" spans="3:5" s="103" customFormat="1" x14ac:dyDescent="0.25">
      <c r="C527" s="484"/>
      <c r="E527" s="484"/>
    </row>
    <row r="528" spans="3:5" s="103" customFormat="1" x14ac:dyDescent="0.25">
      <c r="C528" s="484"/>
      <c r="E528" s="484"/>
    </row>
    <row r="529" spans="3:5" s="103" customFormat="1" x14ac:dyDescent="0.25">
      <c r="C529" s="484"/>
      <c r="E529" s="484"/>
    </row>
    <row r="530" spans="3:5" s="103" customFormat="1" x14ac:dyDescent="0.25">
      <c r="C530" s="484"/>
      <c r="E530" s="484"/>
    </row>
    <row r="531" spans="3:5" s="103" customFormat="1" x14ac:dyDescent="0.25">
      <c r="C531" s="484"/>
      <c r="E531" s="484"/>
    </row>
    <row r="532" spans="3:5" s="103" customFormat="1" x14ac:dyDescent="0.25">
      <c r="C532" s="484"/>
      <c r="E532" s="484"/>
    </row>
    <row r="533" spans="3:5" s="103" customFormat="1" x14ac:dyDescent="0.25">
      <c r="C533" s="484"/>
      <c r="E533" s="484"/>
    </row>
    <row r="534" spans="3:5" s="103" customFormat="1" x14ac:dyDescent="0.25">
      <c r="C534" s="484"/>
      <c r="E534" s="484"/>
    </row>
    <row r="535" spans="3:5" s="103" customFormat="1" x14ac:dyDescent="0.25">
      <c r="C535" s="484"/>
      <c r="E535" s="484"/>
    </row>
    <row r="536" spans="3:5" s="103" customFormat="1" x14ac:dyDescent="0.25">
      <c r="C536" s="484"/>
      <c r="E536" s="484"/>
    </row>
    <row r="537" spans="3:5" s="103" customFormat="1" x14ac:dyDescent="0.25">
      <c r="C537" s="484"/>
      <c r="E537" s="484"/>
    </row>
    <row r="538" spans="3:5" s="103" customFormat="1" x14ac:dyDescent="0.25">
      <c r="C538" s="484"/>
      <c r="E538" s="484"/>
    </row>
    <row r="539" spans="3:5" s="103" customFormat="1" x14ac:dyDescent="0.25">
      <c r="C539" s="484"/>
      <c r="E539" s="484"/>
    </row>
    <row r="540" spans="3:5" s="103" customFormat="1" x14ac:dyDescent="0.25">
      <c r="C540" s="484"/>
      <c r="E540" s="484"/>
    </row>
    <row r="541" spans="3:5" s="103" customFormat="1" x14ac:dyDescent="0.25">
      <c r="C541" s="484"/>
      <c r="E541" s="484"/>
    </row>
    <row r="542" spans="3:5" s="103" customFormat="1" x14ac:dyDescent="0.25">
      <c r="C542" s="484"/>
      <c r="E542" s="484"/>
    </row>
    <row r="543" spans="3:5" s="103" customFormat="1" x14ac:dyDescent="0.25">
      <c r="C543" s="484"/>
      <c r="E543" s="484"/>
    </row>
    <row r="544" spans="3:5" s="103" customFormat="1" x14ac:dyDescent="0.25">
      <c r="C544" s="484"/>
      <c r="E544" s="484"/>
    </row>
    <row r="545" spans="3:5" s="103" customFormat="1" x14ac:dyDescent="0.25">
      <c r="C545" s="484"/>
      <c r="E545" s="484"/>
    </row>
    <row r="546" spans="3:5" s="103" customFormat="1" x14ac:dyDescent="0.25">
      <c r="C546" s="484"/>
      <c r="E546" s="484"/>
    </row>
    <row r="547" spans="3:5" s="103" customFormat="1" x14ac:dyDescent="0.25">
      <c r="C547" s="484"/>
      <c r="E547" s="484"/>
    </row>
    <row r="548" spans="3:5" s="103" customFormat="1" x14ac:dyDescent="0.25">
      <c r="C548" s="484"/>
      <c r="E548" s="484"/>
    </row>
    <row r="549" spans="3:5" s="103" customFormat="1" x14ac:dyDescent="0.25">
      <c r="C549" s="484"/>
      <c r="E549" s="484"/>
    </row>
    <row r="550" spans="3:5" s="103" customFormat="1" x14ac:dyDescent="0.25">
      <c r="C550" s="484"/>
      <c r="E550" s="484"/>
    </row>
    <row r="551" spans="3:5" s="103" customFormat="1" x14ac:dyDescent="0.25">
      <c r="C551" s="484"/>
      <c r="E551" s="484"/>
    </row>
    <row r="552" spans="3:5" s="103" customFormat="1" x14ac:dyDescent="0.25">
      <c r="C552" s="484"/>
      <c r="E552" s="484"/>
    </row>
    <row r="553" spans="3:5" s="103" customFormat="1" x14ac:dyDescent="0.25">
      <c r="C553" s="484"/>
      <c r="E553" s="484"/>
    </row>
    <row r="554" spans="3:5" s="103" customFormat="1" x14ac:dyDescent="0.25">
      <c r="C554" s="484"/>
      <c r="E554" s="484"/>
    </row>
    <row r="555" spans="3:5" s="103" customFormat="1" x14ac:dyDescent="0.25">
      <c r="C555" s="484"/>
      <c r="E555" s="484"/>
    </row>
    <row r="556" spans="3:5" s="103" customFormat="1" x14ac:dyDescent="0.25">
      <c r="C556" s="484"/>
      <c r="E556" s="484"/>
    </row>
    <row r="557" spans="3:5" s="103" customFormat="1" x14ac:dyDescent="0.25">
      <c r="C557" s="484"/>
      <c r="E557" s="484"/>
    </row>
    <row r="558" spans="3:5" s="103" customFormat="1" x14ac:dyDescent="0.25">
      <c r="C558" s="484"/>
      <c r="E558" s="484"/>
    </row>
    <row r="559" spans="3:5" s="103" customFormat="1" x14ac:dyDescent="0.25">
      <c r="C559" s="484"/>
      <c r="E559" s="484"/>
    </row>
    <row r="560" spans="3:5" s="103" customFormat="1" x14ac:dyDescent="0.25">
      <c r="C560" s="484"/>
      <c r="E560" s="484"/>
    </row>
    <row r="561" spans="3:5" s="103" customFormat="1" x14ac:dyDescent="0.25">
      <c r="C561" s="484"/>
      <c r="E561" s="484"/>
    </row>
    <row r="562" spans="3:5" s="103" customFormat="1" x14ac:dyDescent="0.25">
      <c r="C562" s="484"/>
      <c r="E562" s="484"/>
    </row>
    <row r="563" spans="3:5" s="103" customFormat="1" x14ac:dyDescent="0.25">
      <c r="C563" s="484"/>
      <c r="E563" s="484"/>
    </row>
    <row r="564" spans="3:5" s="103" customFormat="1" x14ac:dyDescent="0.25">
      <c r="C564" s="484"/>
      <c r="E564" s="484"/>
    </row>
    <row r="565" spans="3:5" s="103" customFormat="1" x14ac:dyDescent="0.25">
      <c r="C565" s="484"/>
      <c r="E565" s="484"/>
    </row>
    <row r="566" spans="3:5" s="103" customFormat="1" x14ac:dyDescent="0.25">
      <c r="C566" s="484"/>
      <c r="E566" s="484"/>
    </row>
    <row r="567" spans="3:5" s="103" customFormat="1" x14ac:dyDescent="0.25">
      <c r="C567" s="484"/>
      <c r="E567" s="484"/>
    </row>
    <row r="568" spans="3:5" s="103" customFormat="1" x14ac:dyDescent="0.25">
      <c r="C568" s="484"/>
      <c r="E568" s="484"/>
    </row>
    <row r="569" spans="3:5" s="103" customFormat="1" x14ac:dyDescent="0.25">
      <c r="C569" s="484"/>
      <c r="E569" s="484"/>
    </row>
    <row r="570" spans="3:5" s="103" customFormat="1" x14ac:dyDescent="0.25">
      <c r="C570" s="484"/>
      <c r="E570" s="484"/>
    </row>
    <row r="571" spans="3:5" s="103" customFormat="1" x14ac:dyDescent="0.25">
      <c r="C571" s="484"/>
      <c r="E571" s="484"/>
    </row>
    <row r="572" spans="3:5" s="103" customFormat="1" x14ac:dyDescent="0.25">
      <c r="C572" s="484"/>
      <c r="E572" s="484"/>
    </row>
    <row r="573" spans="3:5" s="103" customFormat="1" x14ac:dyDescent="0.25">
      <c r="C573" s="484"/>
      <c r="E573" s="484"/>
    </row>
    <row r="574" spans="3:5" s="103" customFormat="1" x14ac:dyDescent="0.25">
      <c r="C574" s="484"/>
      <c r="E574" s="484"/>
    </row>
    <row r="575" spans="3:5" s="103" customFormat="1" x14ac:dyDescent="0.25">
      <c r="C575" s="484"/>
      <c r="E575" s="484"/>
    </row>
    <row r="576" spans="3:5" s="103" customFormat="1" x14ac:dyDescent="0.25">
      <c r="C576" s="484"/>
      <c r="E576" s="484"/>
    </row>
    <row r="577" spans="3:5" s="103" customFormat="1" x14ac:dyDescent="0.25">
      <c r="C577" s="484"/>
      <c r="E577" s="484"/>
    </row>
    <row r="578" spans="3:5" s="103" customFormat="1" x14ac:dyDescent="0.25">
      <c r="C578" s="484"/>
      <c r="E578" s="484"/>
    </row>
    <row r="579" spans="3:5" s="103" customFormat="1" x14ac:dyDescent="0.25">
      <c r="C579" s="484"/>
      <c r="E579" s="484"/>
    </row>
    <row r="580" spans="3:5" s="103" customFormat="1" x14ac:dyDescent="0.25">
      <c r="C580" s="484"/>
      <c r="E580" s="484"/>
    </row>
    <row r="581" spans="3:5" s="103" customFormat="1" x14ac:dyDescent="0.25">
      <c r="C581" s="484"/>
      <c r="E581" s="484"/>
    </row>
    <row r="582" spans="3:5" s="103" customFormat="1" x14ac:dyDescent="0.25">
      <c r="C582" s="484"/>
      <c r="E582" s="484"/>
    </row>
    <row r="583" spans="3:5" s="103" customFormat="1" x14ac:dyDescent="0.25">
      <c r="C583" s="484"/>
      <c r="E583" s="484"/>
    </row>
    <row r="584" spans="3:5" s="103" customFormat="1" x14ac:dyDescent="0.25">
      <c r="C584" s="484"/>
      <c r="E584" s="484"/>
    </row>
    <row r="585" spans="3:5" s="103" customFormat="1" x14ac:dyDescent="0.25">
      <c r="C585" s="484"/>
      <c r="E585" s="484"/>
    </row>
    <row r="586" spans="3:5" s="103" customFormat="1" x14ac:dyDescent="0.25">
      <c r="C586" s="484"/>
      <c r="E586" s="484"/>
    </row>
    <row r="587" spans="3:5" s="103" customFormat="1" x14ac:dyDescent="0.25">
      <c r="C587" s="484"/>
      <c r="E587" s="484"/>
    </row>
    <row r="588" spans="3:5" s="103" customFormat="1" x14ac:dyDescent="0.25">
      <c r="C588" s="484"/>
      <c r="E588" s="484"/>
    </row>
    <row r="589" spans="3:5" s="103" customFormat="1" x14ac:dyDescent="0.25">
      <c r="C589" s="484"/>
      <c r="E589" s="484"/>
    </row>
    <row r="590" spans="3:5" s="103" customFormat="1" x14ac:dyDescent="0.25">
      <c r="C590" s="484"/>
      <c r="E590" s="484"/>
    </row>
    <row r="591" spans="3:5" s="103" customFormat="1" x14ac:dyDescent="0.25">
      <c r="C591" s="484"/>
      <c r="E591" s="484"/>
    </row>
    <row r="592" spans="3:5" s="103" customFormat="1" x14ac:dyDescent="0.25">
      <c r="C592" s="484"/>
      <c r="E592" s="484"/>
    </row>
    <row r="593" spans="3:5" s="103" customFormat="1" x14ac:dyDescent="0.25">
      <c r="C593" s="484"/>
      <c r="E593" s="484"/>
    </row>
    <row r="594" spans="3:5" s="103" customFormat="1" x14ac:dyDescent="0.25">
      <c r="C594" s="484"/>
      <c r="E594" s="484"/>
    </row>
    <row r="595" spans="3:5" s="103" customFormat="1" x14ac:dyDescent="0.25">
      <c r="C595" s="484"/>
      <c r="E595" s="484"/>
    </row>
    <row r="596" spans="3:5" s="103" customFormat="1" x14ac:dyDescent="0.25">
      <c r="C596" s="484"/>
      <c r="E596" s="484"/>
    </row>
    <row r="597" spans="3:5" s="103" customFormat="1" x14ac:dyDescent="0.25">
      <c r="C597" s="484"/>
      <c r="E597" s="484"/>
    </row>
    <row r="598" spans="3:5" s="103" customFormat="1" x14ac:dyDescent="0.25">
      <c r="C598" s="484"/>
      <c r="E598" s="484"/>
    </row>
    <row r="599" spans="3:5" s="103" customFormat="1" x14ac:dyDescent="0.25">
      <c r="C599" s="484"/>
      <c r="E599" s="484"/>
    </row>
    <row r="600" spans="3:5" s="103" customFormat="1" x14ac:dyDescent="0.25">
      <c r="C600" s="484"/>
      <c r="E600" s="484"/>
    </row>
    <row r="601" spans="3:5" s="103" customFormat="1" x14ac:dyDescent="0.25">
      <c r="C601" s="484"/>
      <c r="E601" s="484"/>
    </row>
    <row r="602" spans="3:5" s="103" customFormat="1" x14ac:dyDescent="0.25">
      <c r="C602" s="484"/>
      <c r="E602" s="484"/>
    </row>
    <row r="603" spans="3:5" s="103" customFormat="1" x14ac:dyDescent="0.25">
      <c r="C603" s="484"/>
      <c r="E603" s="484"/>
    </row>
    <row r="604" spans="3:5" s="103" customFormat="1" x14ac:dyDescent="0.25">
      <c r="C604" s="484"/>
      <c r="E604" s="484"/>
    </row>
    <row r="605" spans="3:5" s="103" customFormat="1" x14ac:dyDescent="0.25">
      <c r="C605" s="484"/>
      <c r="E605" s="484"/>
    </row>
    <row r="606" spans="3:5" s="103" customFormat="1" x14ac:dyDescent="0.25">
      <c r="C606" s="484"/>
      <c r="E606" s="484"/>
    </row>
    <row r="607" spans="3:5" s="103" customFormat="1" x14ac:dyDescent="0.25">
      <c r="C607" s="484"/>
      <c r="E607" s="484"/>
    </row>
    <row r="608" spans="3:5" s="103" customFormat="1" x14ac:dyDescent="0.25">
      <c r="C608" s="484"/>
      <c r="E608" s="484"/>
    </row>
    <row r="609" spans="3:5" s="103" customFormat="1" x14ac:dyDescent="0.25">
      <c r="C609" s="484"/>
      <c r="E609" s="484"/>
    </row>
    <row r="610" spans="3:5" s="103" customFormat="1" x14ac:dyDescent="0.25">
      <c r="C610" s="484"/>
      <c r="E610" s="484"/>
    </row>
    <row r="611" spans="3:5" s="103" customFormat="1" x14ac:dyDescent="0.25">
      <c r="C611" s="484"/>
      <c r="E611" s="484"/>
    </row>
    <row r="612" spans="3:5" s="103" customFormat="1" x14ac:dyDescent="0.25">
      <c r="C612" s="484"/>
      <c r="E612" s="484"/>
    </row>
    <row r="613" spans="3:5" s="103" customFormat="1" x14ac:dyDescent="0.25">
      <c r="C613" s="484"/>
      <c r="E613" s="484"/>
    </row>
    <row r="614" spans="3:5" s="103" customFormat="1" x14ac:dyDescent="0.25">
      <c r="C614" s="484"/>
      <c r="E614" s="484"/>
    </row>
    <row r="615" spans="3:5" s="103" customFormat="1" x14ac:dyDescent="0.25">
      <c r="C615" s="484"/>
      <c r="E615" s="484"/>
    </row>
    <row r="616" spans="3:5" s="103" customFormat="1" x14ac:dyDescent="0.25">
      <c r="C616" s="484"/>
      <c r="E616" s="484"/>
    </row>
    <row r="617" spans="3:5" s="103" customFormat="1" x14ac:dyDescent="0.25">
      <c r="C617" s="484"/>
      <c r="E617" s="484"/>
    </row>
    <row r="618" spans="3:5" s="103" customFormat="1" x14ac:dyDescent="0.25">
      <c r="C618" s="484"/>
      <c r="E618" s="484"/>
    </row>
    <row r="619" spans="3:5" s="103" customFormat="1" x14ac:dyDescent="0.25">
      <c r="C619" s="484"/>
      <c r="E619" s="484"/>
    </row>
    <row r="620" spans="3:5" s="103" customFormat="1" x14ac:dyDescent="0.25">
      <c r="C620" s="484"/>
      <c r="E620" s="484"/>
    </row>
    <row r="621" spans="3:5" s="103" customFormat="1" x14ac:dyDescent="0.25">
      <c r="C621" s="484"/>
      <c r="E621" s="484"/>
    </row>
    <row r="622" spans="3:5" s="103" customFormat="1" x14ac:dyDescent="0.25">
      <c r="C622" s="484"/>
      <c r="E622" s="484"/>
    </row>
    <row r="623" spans="3:5" s="103" customFormat="1" x14ac:dyDescent="0.25">
      <c r="C623" s="484"/>
      <c r="E623" s="484"/>
    </row>
    <row r="624" spans="3:5" s="103" customFormat="1" x14ac:dyDescent="0.25">
      <c r="C624" s="484"/>
      <c r="E624" s="484"/>
    </row>
    <row r="625" spans="3:5" s="103" customFormat="1" x14ac:dyDescent="0.25">
      <c r="C625" s="484"/>
      <c r="E625" s="484"/>
    </row>
    <row r="626" spans="3:5" s="103" customFormat="1" x14ac:dyDescent="0.25">
      <c r="C626" s="484"/>
      <c r="E626" s="484"/>
    </row>
    <row r="627" spans="3:5" s="103" customFormat="1" x14ac:dyDescent="0.25">
      <c r="C627" s="484"/>
      <c r="E627" s="484"/>
    </row>
    <row r="628" spans="3:5" s="103" customFormat="1" x14ac:dyDescent="0.25">
      <c r="C628" s="484"/>
      <c r="E628" s="484"/>
    </row>
    <row r="629" spans="3:5" s="103" customFormat="1" x14ac:dyDescent="0.25">
      <c r="C629" s="484"/>
      <c r="E629" s="484"/>
    </row>
    <row r="630" spans="3:5" s="103" customFormat="1" x14ac:dyDescent="0.25">
      <c r="C630" s="484"/>
      <c r="E630" s="484"/>
    </row>
    <row r="631" spans="3:5" s="103" customFormat="1" x14ac:dyDescent="0.25">
      <c r="C631" s="484"/>
      <c r="E631" s="484"/>
    </row>
    <row r="632" spans="3:5" s="103" customFormat="1" x14ac:dyDescent="0.25">
      <c r="C632" s="484"/>
      <c r="E632" s="484"/>
    </row>
    <row r="633" spans="3:5" s="103" customFormat="1" x14ac:dyDescent="0.25">
      <c r="C633" s="484"/>
      <c r="E633" s="484"/>
    </row>
    <row r="634" spans="3:5" s="103" customFormat="1" x14ac:dyDescent="0.25">
      <c r="C634" s="484"/>
      <c r="E634" s="484"/>
    </row>
    <row r="635" spans="3:5" s="103" customFormat="1" x14ac:dyDescent="0.25">
      <c r="C635" s="484"/>
      <c r="E635" s="484"/>
    </row>
    <row r="636" spans="3:5" s="103" customFormat="1" x14ac:dyDescent="0.25">
      <c r="C636" s="484"/>
      <c r="E636" s="484"/>
    </row>
    <row r="637" spans="3:5" s="103" customFormat="1" x14ac:dyDescent="0.25">
      <c r="C637" s="484"/>
      <c r="E637" s="484"/>
    </row>
    <row r="638" spans="3:5" s="103" customFormat="1" x14ac:dyDescent="0.25">
      <c r="C638" s="484"/>
      <c r="E638" s="484"/>
    </row>
    <row r="639" spans="3:5" s="103" customFormat="1" x14ac:dyDescent="0.25">
      <c r="C639" s="484"/>
      <c r="E639" s="484"/>
    </row>
    <row r="640" spans="3:5" s="103" customFormat="1" x14ac:dyDescent="0.25">
      <c r="C640" s="484"/>
      <c r="E640" s="484"/>
    </row>
    <row r="641" spans="3:5" s="103" customFormat="1" x14ac:dyDescent="0.25">
      <c r="C641" s="484"/>
      <c r="E641" s="484"/>
    </row>
    <row r="642" spans="3:5" s="103" customFormat="1" x14ac:dyDescent="0.25">
      <c r="C642" s="484"/>
      <c r="E642" s="484"/>
    </row>
    <row r="643" spans="3:5" s="103" customFormat="1" x14ac:dyDescent="0.25">
      <c r="C643" s="484"/>
      <c r="E643" s="484"/>
    </row>
    <row r="644" spans="3:5" s="103" customFormat="1" x14ac:dyDescent="0.25">
      <c r="C644" s="484"/>
      <c r="E644" s="484"/>
    </row>
    <row r="645" spans="3:5" s="103" customFormat="1" x14ac:dyDescent="0.25">
      <c r="C645" s="484"/>
      <c r="E645" s="484"/>
    </row>
    <row r="646" spans="3:5" s="103" customFormat="1" x14ac:dyDescent="0.25">
      <c r="C646" s="484"/>
      <c r="E646" s="484"/>
    </row>
    <row r="647" spans="3:5" s="103" customFormat="1" x14ac:dyDescent="0.25">
      <c r="C647" s="484"/>
      <c r="E647" s="484"/>
    </row>
    <row r="648" spans="3:5" s="103" customFormat="1" x14ac:dyDescent="0.25">
      <c r="C648" s="484"/>
      <c r="E648" s="484"/>
    </row>
    <row r="649" spans="3:5" s="103" customFormat="1" x14ac:dyDescent="0.25">
      <c r="C649" s="484"/>
      <c r="E649" s="484"/>
    </row>
    <row r="650" spans="3:5" s="103" customFormat="1" x14ac:dyDescent="0.25">
      <c r="C650" s="484"/>
      <c r="E650" s="484"/>
    </row>
    <row r="651" spans="3:5" s="103" customFormat="1" x14ac:dyDescent="0.25">
      <c r="C651" s="484"/>
      <c r="E651" s="484"/>
    </row>
    <row r="652" spans="3:5" s="103" customFormat="1" x14ac:dyDescent="0.25">
      <c r="C652" s="484"/>
      <c r="E652" s="484"/>
    </row>
    <row r="653" spans="3:5" s="103" customFormat="1" x14ac:dyDescent="0.25">
      <c r="C653" s="484"/>
      <c r="E653" s="484"/>
    </row>
    <row r="654" spans="3:5" s="103" customFormat="1" x14ac:dyDescent="0.25">
      <c r="C654" s="484"/>
      <c r="E654" s="484"/>
    </row>
    <row r="655" spans="3:5" s="103" customFormat="1" x14ac:dyDescent="0.25">
      <c r="C655" s="484"/>
      <c r="E655" s="484"/>
    </row>
    <row r="656" spans="3:5" s="103" customFormat="1" x14ac:dyDescent="0.25">
      <c r="C656" s="484"/>
      <c r="E656" s="484"/>
    </row>
    <row r="657" spans="3:5" s="103" customFormat="1" x14ac:dyDescent="0.25">
      <c r="C657" s="484"/>
      <c r="E657" s="484"/>
    </row>
    <row r="658" spans="3:5" s="103" customFormat="1" x14ac:dyDescent="0.25">
      <c r="C658" s="484"/>
      <c r="E658" s="484"/>
    </row>
    <row r="659" spans="3:5" s="103" customFormat="1" x14ac:dyDescent="0.25">
      <c r="C659" s="484"/>
      <c r="E659" s="484"/>
    </row>
    <row r="660" spans="3:5" s="103" customFormat="1" x14ac:dyDescent="0.25">
      <c r="C660" s="484"/>
      <c r="E660" s="484"/>
    </row>
    <row r="661" spans="3:5" s="103" customFormat="1" x14ac:dyDescent="0.25">
      <c r="C661" s="484"/>
      <c r="E661" s="484"/>
    </row>
    <row r="662" spans="3:5" s="103" customFormat="1" x14ac:dyDescent="0.25">
      <c r="C662" s="484"/>
      <c r="E662" s="484"/>
    </row>
    <row r="663" spans="3:5" s="103" customFormat="1" x14ac:dyDescent="0.25">
      <c r="C663" s="484"/>
      <c r="E663" s="484"/>
    </row>
    <row r="664" spans="3:5" s="103" customFormat="1" x14ac:dyDescent="0.25">
      <c r="C664" s="484"/>
      <c r="E664" s="484"/>
    </row>
    <row r="665" spans="3:5" s="103" customFormat="1" x14ac:dyDescent="0.25">
      <c r="C665" s="484"/>
      <c r="E665" s="484"/>
    </row>
    <row r="666" spans="3:5" s="103" customFormat="1" x14ac:dyDescent="0.25">
      <c r="C666" s="484"/>
      <c r="E666" s="484"/>
    </row>
    <row r="667" spans="3:5" s="103" customFormat="1" x14ac:dyDescent="0.25">
      <c r="C667" s="484"/>
      <c r="E667" s="484"/>
    </row>
    <row r="668" spans="3:5" s="103" customFormat="1" x14ac:dyDescent="0.25">
      <c r="C668" s="484"/>
      <c r="E668" s="484"/>
    </row>
    <row r="669" spans="3:5" s="103" customFormat="1" x14ac:dyDescent="0.25">
      <c r="C669" s="484"/>
      <c r="E669" s="484"/>
    </row>
    <row r="670" spans="3:5" s="103" customFormat="1" x14ac:dyDescent="0.25">
      <c r="C670" s="484"/>
      <c r="E670" s="484"/>
    </row>
    <row r="671" spans="3:5" s="103" customFormat="1" x14ac:dyDescent="0.25">
      <c r="C671" s="484"/>
      <c r="E671" s="484"/>
    </row>
    <row r="672" spans="3:5" s="103" customFormat="1" x14ac:dyDescent="0.25">
      <c r="C672" s="484"/>
      <c r="E672" s="484"/>
    </row>
    <row r="673" spans="3:5" s="103" customFormat="1" x14ac:dyDescent="0.25">
      <c r="C673" s="484"/>
      <c r="E673" s="484"/>
    </row>
    <row r="674" spans="3:5" s="103" customFormat="1" x14ac:dyDescent="0.25">
      <c r="C674" s="484"/>
      <c r="E674" s="484"/>
    </row>
    <row r="675" spans="3:5" s="103" customFormat="1" x14ac:dyDescent="0.25">
      <c r="C675" s="484"/>
      <c r="E675" s="484"/>
    </row>
    <row r="676" spans="3:5" s="103" customFormat="1" x14ac:dyDescent="0.25">
      <c r="C676" s="484"/>
      <c r="E676" s="484"/>
    </row>
    <row r="677" spans="3:5" s="103" customFormat="1" x14ac:dyDescent="0.25">
      <c r="C677" s="484"/>
      <c r="E677" s="484"/>
    </row>
    <row r="678" spans="3:5" s="103" customFormat="1" x14ac:dyDescent="0.25">
      <c r="C678" s="484"/>
      <c r="E678" s="484"/>
    </row>
    <row r="679" spans="3:5" s="103" customFormat="1" x14ac:dyDescent="0.25">
      <c r="C679" s="484"/>
      <c r="E679" s="484"/>
    </row>
    <row r="680" spans="3:5" s="103" customFormat="1" x14ac:dyDescent="0.25">
      <c r="C680" s="484"/>
      <c r="E680" s="484"/>
    </row>
    <row r="681" spans="3:5" s="103" customFormat="1" x14ac:dyDescent="0.25">
      <c r="C681" s="484"/>
      <c r="E681" s="484"/>
    </row>
    <row r="682" spans="3:5" s="103" customFormat="1" x14ac:dyDescent="0.25">
      <c r="C682" s="484"/>
      <c r="E682" s="484"/>
    </row>
    <row r="683" spans="3:5" s="103" customFormat="1" x14ac:dyDescent="0.25">
      <c r="C683" s="484"/>
      <c r="E683" s="484"/>
    </row>
    <row r="684" spans="3:5" s="103" customFormat="1" x14ac:dyDescent="0.25">
      <c r="C684" s="484"/>
      <c r="E684" s="484"/>
    </row>
    <row r="685" spans="3:5" s="103" customFormat="1" x14ac:dyDescent="0.25">
      <c r="C685" s="484"/>
      <c r="E685" s="484"/>
    </row>
    <row r="686" spans="3:5" s="103" customFormat="1" x14ac:dyDescent="0.25">
      <c r="C686" s="484"/>
      <c r="E686" s="484"/>
    </row>
    <row r="687" spans="3:5" s="103" customFormat="1" x14ac:dyDescent="0.25">
      <c r="C687" s="484"/>
      <c r="E687" s="484"/>
    </row>
    <row r="688" spans="3:5" s="103" customFormat="1" x14ac:dyDescent="0.25">
      <c r="C688" s="484"/>
      <c r="E688" s="484"/>
    </row>
    <row r="689" spans="3:5" s="103" customFormat="1" x14ac:dyDescent="0.25">
      <c r="C689" s="484"/>
      <c r="E689" s="484"/>
    </row>
    <row r="690" spans="3:5" s="103" customFormat="1" x14ac:dyDescent="0.25">
      <c r="C690" s="484"/>
      <c r="E690" s="484"/>
    </row>
    <row r="691" spans="3:5" s="103" customFormat="1" x14ac:dyDescent="0.25">
      <c r="C691" s="484"/>
      <c r="E691" s="484"/>
    </row>
    <row r="692" spans="3:5" s="103" customFormat="1" x14ac:dyDescent="0.25">
      <c r="C692" s="484"/>
      <c r="E692" s="484"/>
    </row>
    <row r="693" spans="3:5" s="103" customFormat="1" x14ac:dyDescent="0.25">
      <c r="C693" s="484"/>
      <c r="E693" s="484"/>
    </row>
    <row r="694" spans="3:5" s="103" customFormat="1" x14ac:dyDescent="0.25">
      <c r="C694" s="484"/>
      <c r="E694" s="484"/>
    </row>
    <row r="695" spans="3:5" s="103" customFormat="1" x14ac:dyDescent="0.25">
      <c r="C695" s="484"/>
      <c r="E695" s="484"/>
    </row>
    <row r="696" spans="3:5" s="103" customFormat="1" x14ac:dyDescent="0.25">
      <c r="C696" s="484"/>
      <c r="E696" s="484"/>
    </row>
    <row r="697" spans="3:5" s="103" customFormat="1" x14ac:dyDescent="0.25">
      <c r="C697" s="484"/>
      <c r="E697" s="484"/>
    </row>
    <row r="698" spans="3:5" s="103" customFormat="1" x14ac:dyDescent="0.25">
      <c r="C698" s="484"/>
      <c r="E698" s="484"/>
    </row>
    <row r="699" spans="3:5" s="103" customFormat="1" x14ac:dyDescent="0.25">
      <c r="C699" s="484"/>
      <c r="E699" s="484"/>
    </row>
    <row r="700" spans="3:5" s="103" customFormat="1" x14ac:dyDescent="0.25">
      <c r="C700" s="484"/>
      <c r="E700" s="484"/>
    </row>
    <row r="701" spans="3:5" s="103" customFormat="1" x14ac:dyDescent="0.25">
      <c r="C701" s="484"/>
      <c r="E701" s="484"/>
    </row>
    <row r="702" spans="3:5" s="103" customFormat="1" x14ac:dyDescent="0.25">
      <c r="C702" s="484"/>
      <c r="E702" s="484"/>
    </row>
    <row r="703" spans="3:5" s="103" customFormat="1" x14ac:dyDescent="0.25">
      <c r="C703" s="484"/>
      <c r="E703" s="484"/>
    </row>
    <row r="704" spans="3:5" s="103" customFormat="1" x14ac:dyDescent="0.25">
      <c r="C704" s="484"/>
      <c r="E704" s="484"/>
    </row>
    <row r="705" spans="3:5" s="103" customFormat="1" x14ac:dyDescent="0.25">
      <c r="C705" s="484"/>
      <c r="E705" s="484"/>
    </row>
    <row r="706" spans="3:5" s="103" customFormat="1" x14ac:dyDescent="0.25">
      <c r="C706" s="484"/>
      <c r="E706" s="484"/>
    </row>
    <row r="707" spans="3:5" s="103" customFormat="1" x14ac:dyDescent="0.25">
      <c r="C707" s="484"/>
      <c r="E707" s="484"/>
    </row>
    <row r="708" spans="3:5" s="103" customFormat="1" x14ac:dyDescent="0.25">
      <c r="C708" s="484"/>
      <c r="E708" s="484"/>
    </row>
    <row r="709" spans="3:5" s="103" customFormat="1" x14ac:dyDescent="0.25">
      <c r="C709" s="484"/>
      <c r="E709" s="484"/>
    </row>
    <row r="710" spans="3:5" s="103" customFormat="1" x14ac:dyDescent="0.25">
      <c r="C710" s="484"/>
      <c r="E710" s="484"/>
    </row>
    <row r="711" spans="3:5" s="103" customFormat="1" x14ac:dyDescent="0.25">
      <c r="C711" s="484"/>
      <c r="E711" s="484"/>
    </row>
    <row r="712" spans="3:5" s="103" customFormat="1" x14ac:dyDescent="0.25">
      <c r="C712" s="484"/>
      <c r="E712" s="484"/>
    </row>
    <row r="713" spans="3:5" s="103" customFormat="1" x14ac:dyDescent="0.25">
      <c r="C713" s="484"/>
      <c r="E713" s="484"/>
    </row>
    <row r="714" spans="3:5" s="103" customFormat="1" x14ac:dyDescent="0.25">
      <c r="C714" s="484"/>
      <c r="E714" s="484"/>
    </row>
    <row r="715" spans="3:5" s="103" customFormat="1" x14ac:dyDescent="0.25">
      <c r="C715" s="484"/>
      <c r="E715" s="484"/>
    </row>
    <row r="716" spans="3:5" s="103" customFormat="1" x14ac:dyDescent="0.25">
      <c r="C716" s="484"/>
      <c r="E716" s="484"/>
    </row>
    <row r="717" spans="3:5" s="103" customFormat="1" x14ac:dyDescent="0.25">
      <c r="C717" s="484"/>
      <c r="E717" s="484"/>
    </row>
    <row r="718" spans="3:5" s="103" customFormat="1" x14ac:dyDescent="0.25">
      <c r="C718" s="484"/>
      <c r="E718" s="484"/>
    </row>
    <row r="719" spans="3:5" s="103" customFormat="1" x14ac:dyDescent="0.25">
      <c r="C719" s="484"/>
      <c r="E719" s="484"/>
    </row>
    <row r="720" spans="3:5" s="103" customFormat="1" x14ac:dyDescent="0.25">
      <c r="C720" s="484"/>
      <c r="E720" s="484"/>
    </row>
    <row r="721" spans="3:5" s="103" customFormat="1" x14ac:dyDescent="0.25">
      <c r="C721" s="484"/>
      <c r="E721" s="484"/>
    </row>
    <row r="722" spans="3:5" s="103" customFormat="1" x14ac:dyDescent="0.25">
      <c r="C722" s="484"/>
      <c r="E722" s="484"/>
    </row>
    <row r="723" spans="3:5" s="103" customFormat="1" x14ac:dyDescent="0.25">
      <c r="C723" s="484"/>
      <c r="E723" s="484"/>
    </row>
    <row r="724" spans="3:5" s="103" customFormat="1" x14ac:dyDescent="0.25">
      <c r="C724" s="484"/>
      <c r="E724" s="484"/>
    </row>
    <row r="725" spans="3:5" s="103" customFormat="1" x14ac:dyDescent="0.25">
      <c r="C725" s="484"/>
      <c r="E725" s="484"/>
    </row>
    <row r="726" spans="3:5" s="103" customFormat="1" x14ac:dyDescent="0.25">
      <c r="C726" s="484"/>
      <c r="E726" s="484"/>
    </row>
    <row r="727" spans="3:5" s="103" customFormat="1" x14ac:dyDescent="0.25">
      <c r="C727" s="484"/>
      <c r="E727" s="484"/>
    </row>
    <row r="728" spans="3:5" s="103" customFormat="1" x14ac:dyDescent="0.25">
      <c r="C728" s="484"/>
      <c r="E728" s="484"/>
    </row>
    <row r="729" spans="3:5" s="103" customFormat="1" x14ac:dyDescent="0.25">
      <c r="C729" s="484"/>
      <c r="E729" s="484"/>
    </row>
    <row r="730" spans="3:5" s="103" customFormat="1" x14ac:dyDescent="0.25">
      <c r="C730" s="484"/>
      <c r="E730" s="484"/>
    </row>
    <row r="731" spans="3:5" s="103" customFormat="1" x14ac:dyDescent="0.25">
      <c r="C731" s="484"/>
      <c r="E731" s="484"/>
    </row>
    <row r="732" spans="3:5" s="103" customFormat="1" x14ac:dyDescent="0.25">
      <c r="C732" s="484"/>
      <c r="E732" s="484"/>
    </row>
    <row r="733" spans="3:5" s="103" customFormat="1" x14ac:dyDescent="0.25">
      <c r="C733" s="484"/>
      <c r="E733" s="484"/>
    </row>
    <row r="734" spans="3:5" s="103" customFormat="1" x14ac:dyDescent="0.25">
      <c r="C734" s="484"/>
      <c r="E734" s="484"/>
    </row>
    <row r="735" spans="3:5" s="103" customFormat="1" x14ac:dyDescent="0.25">
      <c r="C735" s="484"/>
      <c r="E735" s="484"/>
    </row>
    <row r="736" spans="3:5" s="103" customFormat="1" x14ac:dyDescent="0.25">
      <c r="C736" s="484"/>
      <c r="E736" s="484"/>
    </row>
    <row r="737" spans="3:5" s="103" customFormat="1" x14ac:dyDescent="0.25">
      <c r="C737" s="484"/>
      <c r="E737" s="484"/>
    </row>
    <row r="738" spans="3:5" s="103" customFormat="1" x14ac:dyDescent="0.25">
      <c r="C738" s="484"/>
      <c r="E738" s="484"/>
    </row>
    <row r="739" spans="3:5" s="103" customFormat="1" x14ac:dyDescent="0.25">
      <c r="C739" s="484"/>
      <c r="E739" s="484"/>
    </row>
    <row r="740" spans="3:5" s="103" customFormat="1" x14ac:dyDescent="0.25">
      <c r="C740" s="484"/>
      <c r="E740" s="484"/>
    </row>
    <row r="741" spans="3:5" s="103" customFormat="1" x14ac:dyDescent="0.25">
      <c r="C741" s="484"/>
      <c r="E741" s="484"/>
    </row>
    <row r="742" spans="3:5" s="103" customFormat="1" x14ac:dyDescent="0.25">
      <c r="C742" s="484"/>
      <c r="E742" s="484"/>
    </row>
    <row r="743" spans="3:5" s="103" customFormat="1" x14ac:dyDescent="0.25">
      <c r="C743" s="484"/>
      <c r="E743" s="484"/>
    </row>
    <row r="744" spans="3:5" s="103" customFormat="1" x14ac:dyDescent="0.25">
      <c r="C744" s="484"/>
      <c r="E744" s="484"/>
    </row>
    <row r="745" spans="3:5" s="103" customFormat="1" x14ac:dyDescent="0.25">
      <c r="C745" s="484"/>
      <c r="E745" s="484"/>
    </row>
    <row r="746" spans="3:5" s="103" customFormat="1" x14ac:dyDescent="0.25">
      <c r="C746" s="484"/>
      <c r="E746" s="484"/>
    </row>
    <row r="747" spans="3:5" s="103" customFormat="1" x14ac:dyDescent="0.25">
      <c r="C747" s="484"/>
      <c r="E747" s="484"/>
    </row>
    <row r="748" spans="3:5" s="103" customFormat="1" x14ac:dyDescent="0.25">
      <c r="C748" s="484"/>
      <c r="E748" s="484"/>
    </row>
    <row r="749" spans="3:5" s="103" customFormat="1" x14ac:dyDescent="0.25">
      <c r="C749" s="484"/>
      <c r="E749" s="484"/>
    </row>
    <row r="750" spans="3:5" s="103" customFormat="1" x14ac:dyDescent="0.25">
      <c r="C750" s="484"/>
      <c r="E750" s="484"/>
    </row>
    <row r="751" spans="3:5" s="103" customFormat="1" x14ac:dyDescent="0.25">
      <c r="C751" s="484"/>
      <c r="E751" s="484"/>
    </row>
    <row r="752" spans="3:5" s="103" customFormat="1" x14ac:dyDescent="0.25">
      <c r="C752" s="484"/>
      <c r="E752" s="484"/>
    </row>
    <row r="753" spans="3:5" s="103" customFormat="1" x14ac:dyDescent="0.25">
      <c r="C753" s="484"/>
      <c r="E753" s="484"/>
    </row>
    <row r="754" spans="3:5" s="103" customFormat="1" x14ac:dyDescent="0.25">
      <c r="C754" s="484"/>
      <c r="E754" s="484"/>
    </row>
    <row r="755" spans="3:5" s="103" customFormat="1" x14ac:dyDescent="0.25">
      <c r="C755" s="484"/>
      <c r="E755" s="484"/>
    </row>
    <row r="756" spans="3:5" s="103" customFormat="1" x14ac:dyDescent="0.25">
      <c r="C756" s="484"/>
      <c r="E756" s="484"/>
    </row>
    <row r="757" spans="3:5" s="103" customFormat="1" x14ac:dyDescent="0.25">
      <c r="C757" s="484"/>
      <c r="E757" s="484"/>
    </row>
    <row r="758" spans="3:5" s="103" customFormat="1" x14ac:dyDescent="0.25">
      <c r="C758" s="484"/>
      <c r="E758" s="484"/>
    </row>
    <row r="759" spans="3:5" s="103" customFormat="1" x14ac:dyDescent="0.25">
      <c r="C759" s="484"/>
      <c r="E759" s="484"/>
    </row>
    <row r="760" spans="3:5" s="103" customFormat="1" x14ac:dyDescent="0.25">
      <c r="C760" s="484"/>
      <c r="E760" s="484"/>
    </row>
    <row r="761" spans="3:5" s="103" customFormat="1" x14ac:dyDescent="0.25">
      <c r="C761" s="484"/>
      <c r="E761" s="484"/>
    </row>
    <row r="762" spans="3:5" s="103" customFormat="1" x14ac:dyDescent="0.25">
      <c r="C762" s="484"/>
      <c r="E762" s="484"/>
    </row>
    <row r="763" spans="3:5" s="103" customFormat="1" x14ac:dyDescent="0.25">
      <c r="C763" s="484"/>
      <c r="E763" s="484"/>
    </row>
    <row r="764" spans="3:5" s="103" customFormat="1" x14ac:dyDescent="0.25">
      <c r="C764" s="484"/>
      <c r="E764" s="484"/>
    </row>
    <row r="765" spans="3:5" s="103" customFormat="1" x14ac:dyDescent="0.25">
      <c r="C765" s="484"/>
      <c r="E765" s="484"/>
    </row>
    <row r="766" spans="3:5" s="103" customFormat="1" x14ac:dyDescent="0.25">
      <c r="C766" s="484"/>
      <c r="E766" s="484"/>
    </row>
    <row r="767" spans="3:5" s="103" customFormat="1" x14ac:dyDescent="0.25">
      <c r="C767" s="484"/>
      <c r="E767" s="484"/>
    </row>
    <row r="768" spans="3:5" s="103" customFormat="1" x14ac:dyDescent="0.25">
      <c r="C768" s="484"/>
      <c r="E768" s="484"/>
    </row>
    <row r="769" spans="3:5" s="103" customFormat="1" x14ac:dyDescent="0.25">
      <c r="C769" s="484"/>
      <c r="E769" s="484"/>
    </row>
    <row r="770" spans="3:5" s="103" customFormat="1" x14ac:dyDescent="0.25">
      <c r="C770" s="484"/>
      <c r="E770" s="484"/>
    </row>
    <row r="771" spans="3:5" s="103" customFormat="1" x14ac:dyDescent="0.25">
      <c r="C771" s="484"/>
      <c r="E771" s="484"/>
    </row>
    <row r="772" spans="3:5" s="103" customFormat="1" x14ac:dyDescent="0.25">
      <c r="C772" s="484"/>
      <c r="E772" s="484"/>
    </row>
    <row r="773" spans="3:5" s="103" customFormat="1" x14ac:dyDescent="0.25">
      <c r="C773" s="484"/>
      <c r="E773" s="484"/>
    </row>
    <row r="774" spans="3:5" s="103" customFormat="1" x14ac:dyDescent="0.25">
      <c r="C774" s="484"/>
      <c r="E774" s="484"/>
    </row>
    <row r="775" spans="3:5" s="103" customFormat="1" x14ac:dyDescent="0.25">
      <c r="C775" s="484"/>
      <c r="E775" s="484"/>
    </row>
    <row r="776" spans="3:5" s="103" customFormat="1" x14ac:dyDescent="0.25">
      <c r="C776" s="484"/>
      <c r="E776" s="484"/>
    </row>
    <row r="777" spans="3:5" s="103" customFormat="1" x14ac:dyDescent="0.25">
      <c r="C777" s="484"/>
      <c r="E777" s="484"/>
    </row>
    <row r="778" spans="3:5" s="103" customFormat="1" x14ac:dyDescent="0.25">
      <c r="C778" s="484"/>
      <c r="E778" s="484"/>
    </row>
    <row r="779" spans="3:5" s="103" customFormat="1" x14ac:dyDescent="0.25">
      <c r="C779" s="484"/>
      <c r="E779" s="484"/>
    </row>
    <row r="780" spans="3:5" s="103" customFormat="1" x14ac:dyDescent="0.25">
      <c r="C780" s="484"/>
      <c r="E780" s="484"/>
    </row>
    <row r="781" spans="3:5" s="103" customFormat="1" x14ac:dyDescent="0.25">
      <c r="C781" s="484"/>
      <c r="E781" s="484"/>
    </row>
    <row r="782" spans="3:5" s="103" customFormat="1" x14ac:dyDescent="0.25">
      <c r="C782" s="484"/>
      <c r="E782" s="484"/>
    </row>
    <row r="783" spans="3:5" s="103" customFormat="1" x14ac:dyDescent="0.25">
      <c r="C783" s="484"/>
      <c r="E783" s="484"/>
    </row>
    <row r="784" spans="3:5" s="103" customFormat="1" x14ac:dyDescent="0.25">
      <c r="C784" s="484"/>
      <c r="E784" s="484"/>
    </row>
    <row r="785" spans="3:5" s="103" customFormat="1" x14ac:dyDescent="0.25">
      <c r="C785" s="484"/>
      <c r="E785" s="484"/>
    </row>
    <row r="786" spans="3:5" s="103" customFormat="1" x14ac:dyDescent="0.25">
      <c r="C786" s="484"/>
      <c r="E786" s="484"/>
    </row>
    <row r="787" spans="3:5" s="103" customFormat="1" x14ac:dyDescent="0.25">
      <c r="C787" s="484"/>
      <c r="E787" s="484"/>
    </row>
    <row r="788" spans="3:5" s="103" customFormat="1" x14ac:dyDescent="0.25">
      <c r="C788" s="484"/>
      <c r="E788" s="484"/>
    </row>
    <row r="789" spans="3:5" s="103" customFormat="1" x14ac:dyDescent="0.25">
      <c r="C789" s="484"/>
      <c r="E789" s="484"/>
    </row>
    <row r="790" spans="3:5" s="103" customFormat="1" x14ac:dyDescent="0.25">
      <c r="C790" s="484"/>
      <c r="E790" s="484"/>
    </row>
    <row r="791" spans="3:5" s="103" customFormat="1" x14ac:dyDescent="0.25">
      <c r="C791" s="484"/>
      <c r="E791" s="484"/>
    </row>
    <row r="792" spans="3:5" s="103" customFormat="1" x14ac:dyDescent="0.25">
      <c r="C792" s="484"/>
      <c r="E792" s="484"/>
    </row>
    <row r="793" spans="3:5" s="103" customFormat="1" x14ac:dyDescent="0.25">
      <c r="C793" s="484"/>
      <c r="E793" s="484"/>
    </row>
    <row r="794" spans="3:5" s="103" customFormat="1" x14ac:dyDescent="0.25">
      <c r="C794" s="484"/>
      <c r="E794" s="484"/>
    </row>
    <row r="795" spans="3:5" s="103" customFormat="1" x14ac:dyDescent="0.25">
      <c r="C795" s="484"/>
      <c r="E795" s="484"/>
    </row>
    <row r="796" spans="3:5" s="103" customFormat="1" x14ac:dyDescent="0.25">
      <c r="C796" s="484"/>
      <c r="E796" s="484"/>
    </row>
    <row r="797" spans="3:5" s="103" customFormat="1" x14ac:dyDescent="0.25">
      <c r="C797" s="484"/>
      <c r="E797" s="484"/>
    </row>
    <row r="798" spans="3:5" s="103" customFormat="1" x14ac:dyDescent="0.25">
      <c r="C798" s="484"/>
      <c r="E798" s="484"/>
    </row>
    <row r="799" spans="3:5" s="103" customFormat="1" x14ac:dyDescent="0.25">
      <c r="C799" s="484"/>
      <c r="E799" s="484"/>
    </row>
    <row r="800" spans="3:5" s="103" customFormat="1" x14ac:dyDescent="0.25">
      <c r="C800" s="484"/>
      <c r="E800" s="484"/>
    </row>
    <row r="801" spans="3:5" s="103" customFormat="1" x14ac:dyDescent="0.25">
      <c r="C801" s="484"/>
      <c r="E801" s="484"/>
    </row>
    <row r="802" spans="3:5" s="103" customFormat="1" x14ac:dyDescent="0.25">
      <c r="C802" s="484"/>
      <c r="E802" s="484"/>
    </row>
    <row r="803" spans="3:5" s="103" customFormat="1" x14ac:dyDescent="0.25">
      <c r="C803" s="484"/>
      <c r="E803" s="484"/>
    </row>
    <row r="804" spans="3:5" s="103" customFormat="1" x14ac:dyDescent="0.25">
      <c r="C804" s="484"/>
      <c r="E804" s="484"/>
    </row>
    <row r="805" spans="3:5" s="103" customFormat="1" x14ac:dyDescent="0.25">
      <c r="C805" s="484"/>
      <c r="E805" s="484"/>
    </row>
    <row r="806" spans="3:5" s="103" customFormat="1" x14ac:dyDescent="0.25">
      <c r="C806" s="484"/>
      <c r="E806" s="484"/>
    </row>
    <row r="807" spans="3:5" s="103" customFormat="1" x14ac:dyDescent="0.25">
      <c r="C807" s="484"/>
      <c r="E807" s="484"/>
    </row>
    <row r="808" spans="3:5" s="103" customFormat="1" x14ac:dyDescent="0.25">
      <c r="C808" s="484"/>
      <c r="E808" s="484"/>
    </row>
    <row r="809" spans="3:5" s="103" customFormat="1" x14ac:dyDescent="0.25">
      <c r="C809" s="484"/>
      <c r="E809" s="484"/>
    </row>
    <row r="810" spans="3:5" s="103" customFormat="1" x14ac:dyDescent="0.25">
      <c r="C810" s="484"/>
      <c r="E810" s="484"/>
    </row>
    <row r="811" spans="3:5" s="103" customFormat="1" x14ac:dyDescent="0.25">
      <c r="C811" s="484"/>
      <c r="E811" s="484"/>
    </row>
    <row r="812" spans="3:5" s="103" customFormat="1" x14ac:dyDescent="0.25">
      <c r="C812" s="484"/>
      <c r="E812" s="484"/>
    </row>
    <row r="813" spans="3:5" s="103" customFormat="1" x14ac:dyDescent="0.25">
      <c r="C813" s="484"/>
      <c r="E813" s="484"/>
    </row>
    <row r="814" spans="3:5" s="103" customFormat="1" x14ac:dyDescent="0.25">
      <c r="C814" s="484"/>
      <c r="E814" s="484"/>
    </row>
    <row r="815" spans="3:5" s="103" customFormat="1" x14ac:dyDescent="0.25">
      <c r="C815" s="484"/>
      <c r="E815" s="484"/>
    </row>
    <row r="816" spans="3:5" s="103" customFormat="1" x14ac:dyDescent="0.25">
      <c r="C816" s="484"/>
      <c r="E816" s="484"/>
    </row>
    <row r="817" spans="3:5" s="103" customFormat="1" x14ac:dyDescent="0.25">
      <c r="C817" s="484"/>
      <c r="E817" s="484"/>
    </row>
    <row r="818" spans="3:5" s="103" customFormat="1" x14ac:dyDescent="0.25">
      <c r="C818" s="484"/>
      <c r="E818" s="484"/>
    </row>
    <row r="819" spans="3:5" s="103" customFormat="1" x14ac:dyDescent="0.25">
      <c r="C819" s="484"/>
      <c r="E819" s="484"/>
    </row>
    <row r="820" spans="3:5" s="103" customFormat="1" x14ac:dyDescent="0.25">
      <c r="C820" s="484"/>
      <c r="E820" s="484"/>
    </row>
    <row r="821" spans="3:5" s="103" customFormat="1" x14ac:dyDescent="0.25">
      <c r="C821" s="484"/>
      <c r="E821" s="484"/>
    </row>
    <row r="822" spans="3:5" s="103" customFormat="1" x14ac:dyDescent="0.25">
      <c r="C822" s="484"/>
      <c r="E822" s="484"/>
    </row>
    <row r="823" spans="3:5" s="103" customFormat="1" x14ac:dyDescent="0.25">
      <c r="C823" s="484"/>
      <c r="E823" s="484"/>
    </row>
    <row r="824" spans="3:5" s="103" customFormat="1" x14ac:dyDescent="0.25">
      <c r="C824" s="484"/>
      <c r="E824" s="484"/>
    </row>
    <row r="825" spans="3:5" s="103" customFormat="1" x14ac:dyDescent="0.25">
      <c r="C825" s="484"/>
      <c r="E825" s="484"/>
    </row>
    <row r="826" spans="3:5" s="103" customFormat="1" x14ac:dyDescent="0.25">
      <c r="C826" s="484"/>
      <c r="E826" s="484"/>
    </row>
    <row r="827" spans="3:5" s="103" customFormat="1" x14ac:dyDescent="0.25">
      <c r="C827" s="484"/>
      <c r="E827" s="484"/>
    </row>
    <row r="828" spans="3:5" s="103" customFormat="1" x14ac:dyDescent="0.25">
      <c r="C828" s="484"/>
      <c r="E828" s="484"/>
    </row>
    <row r="829" spans="3:5" s="103" customFormat="1" x14ac:dyDescent="0.25">
      <c r="C829" s="484"/>
      <c r="E829" s="484"/>
    </row>
    <row r="830" spans="3:5" s="103" customFormat="1" x14ac:dyDescent="0.25">
      <c r="C830" s="484"/>
      <c r="E830" s="484"/>
    </row>
    <row r="831" spans="3:5" s="103" customFormat="1" x14ac:dyDescent="0.25">
      <c r="C831" s="484"/>
      <c r="E831" s="484"/>
    </row>
    <row r="832" spans="3:5" s="103" customFormat="1" x14ac:dyDescent="0.25">
      <c r="C832" s="484"/>
      <c r="E832" s="484"/>
    </row>
    <row r="833" spans="3:5" s="103" customFormat="1" x14ac:dyDescent="0.25">
      <c r="C833" s="484"/>
      <c r="E833" s="484"/>
    </row>
    <row r="834" spans="3:5" s="103" customFormat="1" x14ac:dyDescent="0.25">
      <c r="C834" s="484"/>
      <c r="E834" s="484"/>
    </row>
  </sheetData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AV658"/>
  <sheetViews>
    <sheetView topLeftCell="A145" zoomScale="70" zoomScaleNormal="70" workbookViewId="0">
      <selection activeCell="F158" sqref="F158"/>
    </sheetView>
  </sheetViews>
  <sheetFormatPr defaultRowHeight="18" x14ac:dyDescent="0.25"/>
  <cols>
    <col min="1" max="1" width="27.7109375" customWidth="1"/>
    <col min="2" max="2" width="12.42578125" customWidth="1"/>
    <col min="3" max="3" width="12.42578125" style="416" customWidth="1"/>
    <col min="4" max="4" width="54.7109375" customWidth="1"/>
    <col min="5" max="5" width="16" style="416" customWidth="1"/>
    <col min="6" max="6" width="15.42578125" customWidth="1"/>
    <col min="9" max="9" width="12.42578125" customWidth="1"/>
    <col min="10" max="48" width="9.140625" style="103"/>
  </cols>
  <sheetData>
    <row r="1" spans="1:10" ht="19.5" customHeight="1" x14ac:dyDescent="0.2">
      <c r="A1" s="60" t="s">
        <v>474</v>
      </c>
      <c r="B1" s="90" t="s">
        <v>5</v>
      </c>
      <c r="C1" s="503"/>
      <c r="D1" s="90" t="s">
        <v>5</v>
      </c>
      <c r="E1" s="503"/>
      <c r="F1" s="839" t="s">
        <v>9</v>
      </c>
      <c r="G1" s="839" t="s">
        <v>10</v>
      </c>
      <c r="H1" s="839" t="s">
        <v>11</v>
      </c>
      <c r="I1" s="839" t="s">
        <v>12</v>
      </c>
    </row>
    <row r="2" spans="1:10" ht="23.25" customHeight="1" x14ac:dyDescent="0.2">
      <c r="A2" s="61" t="s">
        <v>1</v>
      </c>
      <c r="B2" s="91" t="s">
        <v>1275</v>
      </c>
      <c r="C2" s="428"/>
      <c r="D2" s="91" t="s">
        <v>94</v>
      </c>
      <c r="E2" s="428"/>
      <c r="F2" s="840"/>
      <c r="G2" s="840"/>
      <c r="H2" s="840"/>
      <c r="I2" s="840"/>
    </row>
    <row r="3" spans="1:10" ht="18" customHeight="1" x14ac:dyDescent="0.2">
      <c r="A3" s="61" t="s">
        <v>2</v>
      </c>
      <c r="B3" s="92"/>
      <c r="C3" s="428"/>
      <c r="D3" s="91" t="s">
        <v>95</v>
      </c>
      <c r="E3" s="428"/>
      <c r="F3" s="840"/>
      <c r="G3" s="840"/>
      <c r="H3" s="840"/>
      <c r="I3" s="840"/>
    </row>
    <row r="4" spans="1:10" ht="18.75" customHeight="1" x14ac:dyDescent="0.2">
      <c r="A4" s="61" t="s">
        <v>93</v>
      </c>
      <c r="B4" s="92"/>
      <c r="C4" s="428"/>
      <c r="D4" s="92"/>
      <c r="E4" s="428"/>
      <c r="F4" s="840"/>
      <c r="G4" s="840"/>
      <c r="H4" s="840"/>
      <c r="I4" s="840"/>
    </row>
    <row r="5" spans="1:10" ht="30.75" customHeight="1" thickBot="1" x14ac:dyDescent="0.25">
      <c r="A5" s="62" t="s">
        <v>4</v>
      </c>
      <c r="B5" s="93"/>
      <c r="C5" s="432"/>
      <c r="D5" s="93"/>
      <c r="E5" s="432"/>
      <c r="F5" s="841"/>
      <c r="G5" s="841"/>
      <c r="H5" s="841"/>
      <c r="I5" s="841"/>
    </row>
    <row r="6" spans="1:10" ht="40.5" customHeight="1" thickBot="1" x14ac:dyDescent="0.25">
      <c r="A6" s="256" t="s">
        <v>1276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ТП'!C187</f>
        <v>ТМ-160/6</v>
      </c>
      <c r="G6" s="132" t="s">
        <v>1544</v>
      </c>
      <c r="H6" s="131" t="s">
        <v>5</v>
      </c>
      <c r="I6" s="133">
        <f>'Данные по ТП'!F187</f>
        <v>10447</v>
      </c>
    </row>
    <row r="7" spans="1:10" ht="18.75" thickBot="1" x14ac:dyDescent="0.25">
      <c r="A7" s="728" t="s">
        <v>1195</v>
      </c>
      <c r="B7" s="874" t="s">
        <v>1277</v>
      </c>
      <c r="C7" s="428">
        <v>1</v>
      </c>
      <c r="D7" s="334" t="s">
        <v>1278</v>
      </c>
      <c r="E7" s="422"/>
      <c r="F7" s="338">
        <v>52</v>
      </c>
      <c r="G7" s="338">
        <v>33</v>
      </c>
      <c r="H7" s="338">
        <v>36</v>
      </c>
      <c r="I7" s="339">
        <v>6</v>
      </c>
      <c r="J7" s="328"/>
    </row>
    <row r="8" spans="1:10" ht="19.5" thickBot="1" x14ac:dyDescent="0.25">
      <c r="A8" s="729"/>
      <c r="B8" s="848"/>
      <c r="C8" s="428">
        <v>2</v>
      </c>
      <c r="D8" s="334" t="s">
        <v>1279</v>
      </c>
      <c r="E8" s="422"/>
      <c r="F8" s="340">
        <v>0</v>
      </c>
      <c r="G8" s="340">
        <v>0</v>
      </c>
      <c r="H8" s="340">
        <v>0</v>
      </c>
      <c r="I8" s="341">
        <v>0</v>
      </c>
      <c r="J8" s="329"/>
    </row>
    <row r="9" spans="1:10" ht="19.5" thickBot="1" x14ac:dyDescent="0.25">
      <c r="A9" s="729"/>
      <c r="B9" s="848"/>
      <c r="C9" s="428">
        <v>3</v>
      </c>
      <c r="D9" s="334" t="s">
        <v>1280</v>
      </c>
      <c r="E9" s="422"/>
      <c r="F9" s="340">
        <v>0</v>
      </c>
      <c r="G9" s="340">
        <v>0</v>
      </c>
      <c r="H9" s="340">
        <v>0</v>
      </c>
      <c r="I9" s="341">
        <v>0</v>
      </c>
      <c r="J9" s="329"/>
    </row>
    <row r="10" spans="1:10" ht="19.5" thickBot="1" x14ac:dyDescent="0.25">
      <c r="A10" s="729"/>
      <c r="B10" s="848"/>
      <c r="C10" s="428">
        <v>4</v>
      </c>
      <c r="D10" s="334" t="s">
        <v>1281</v>
      </c>
      <c r="E10" s="422"/>
      <c r="F10" s="340">
        <v>10</v>
      </c>
      <c r="G10" s="340">
        <v>0</v>
      </c>
      <c r="H10" s="340">
        <v>3</v>
      </c>
      <c r="I10" s="341">
        <v>9</v>
      </c>
      <c r="J10" s="329"/>
    </row>
    <row r="11" spans="1:10" ht="19.5" thickBot="1" x14ac:dyDescent="0.25">
      <c r="A11" s="729"/>
      <c r="B11" s="848"/>
      <c r="C11" s="428">
        <v>5</v>
      </c>
      <c r="D11" s="334" t="s">
        <v>1282</v>
      </c>
      <c r="E11" s="422"/>
      <c r="F11" s="340">
        <v>0</v>
      </c>
      <c r="G11" s="340">
        <v>5</v>
      </c>
      <c r="H11" s="340">
        <v>6</v>
      </c>
      <c r="I11" s="341">
        <v>6</v>
      </c>
      <c r="J11" s="329"/>
    </row>
    <row r="12" spans="1:10" ht="19.5" thickBot="1" x14ac:dyDescent="0.25">
      <c r="A12" s="729"/>
      <c r="B12" s="848"/>
      <c r="C12" s="428">
        <v>6</v>
      </c>
      <c r="D12" s="334" t="s">
        <v>1283</v>
      </c>
      <c r="E12" s="422"/>
      <c r="F12" s="342"/>
      <c r="G12" s="342"/>
      <c r="H12" s="342"/>
      <c r="I12" s="343"/>
      <c r="J12" s="330"/>
    </row>
    <row r="13" spans="1:10" ht="19.5" thickBot="1" x14ac:dyDescent="0.25">
      <c r="A13" s="729"/>
      <c r="B13" s="848"/>
      <c r="C13" s="428"/>
      <c r="D13" s="3" t="s">
        <v>1536</v>
      </c>
      <c r="E13" s="420"/>
      <c r="F13" s="70">
        <v>49</v>
      </c>
      <c r="G13" s="70">
        <v>26</v>
      </c>
      <c r="H13" s="70">
        <v>34</v>
      </c>
      <c r="I13" s="94">
        <v>7</v>
      </c>
      <c r="J13" s="331"/>
    </row>
    <row r="14" spans="1:10" ht="19.5" thickBot="1" x14ac:dyDescent="0.25">
      <c r="A14" s="729"/>
      <c r="B14" s="848"/>
      <c r="C14" s="428"/>
      <c r="D14" s="3" t="s">
        <v>1507</v>
      </c>
      <c r="E14" s="420"/>
      <c r="F14" s="141">
        <f>(F13*1.73*380*0.9)/1000</f>
        <v>28.991340000000001</v>
      </c>
      <c r="G14" s="141">
        <f>(G13*1.73*380*0.9)/1000</f>
        <v>15.383159999999998</v>
      </c>
      <c r="H14" s="141">
        <f>(H13*1.73*380*0.9)/1000</f>
        <v>20.116439999999997</v>
      </c>
      <c r="I14" s="142"/>
      <c r="J14" s="177"/>
    </row>
    <row r="15" spans="1:10" ht="18.75" thickBot="1" x14ac:dyDescent="0.25">
      <c r="A15" s="729"/>
      <c r="B15" s="848"/>
      <c r="C15" s="428"/>
      <c r="D15" s="3" t="s">
        <v>1535</v>
      </c>
      <c r="E15" s="421"/>
      <c r="F15" s="742">
        <f>(F14+G14+H14)</f>
        <v>64.490939999999995</v>
      </c>
      <c r="G15" s="743"/>
      <c r="H15" s="743"/>
      <c r="I15" s="744"/>
      <c r="J15" s="177"/>
    </row>
    <row r="16" spans="1:10" ht="36.75" customHeight="1" thickBot="1" x14ac:dyDescent="0.25">
      <c r="A16" s="873"/>
      <c r="B16" s="873"/>
      <c r="C16" s="873"/>
      <c r="D16" s="873"/>
      <c r="E16" s="873"/>
      <c r="F16" s="873"/>
      <c r="G16" s="873"/>
      <c r="H16" s="873"/>
      <c r="I16" s="873"/>
    </row>
    <row r="17" spans="1:10" ht="54.75" thickBot="1" x14ac:dyDescent="0.25">
      <c r="A17" s="256" t="s">
        <v>1276</v>
      </c>
      <c r="B17" s="93"/>
      <c r="C17" s="414" t="s">
        <v>1630</v>
      </c>
      <c r="D17" s="191" t="s">
        <v>1543</v>
      </c>
      <c r="E17" s="417" t="s">
        <v>1629</v>
      </c>
      <c r="F17" s="131" t="str">
        <f>'Данные по ТП'!C188</f>
        <v>ТМ-630/6</v>
      </c>
      <c r="G17" s="132" t="s">
        <v>1544</v>
      </c>
      <c r="H17" s="131" t="s">
        <v>5</v>
      </c>
      <c r="I17" s="133">
        <f>'Данные по ТП'!F188</f>
        <v>2146</v>
      </c>
    </row>
    <row r="18" spans="1:10" ht="19.5" customHeight="1" thickBot="1" x14ac:dyDescent="0.25">
      <c r="A18" s="728" t="s">
        <v>1284</v>
      </c>
      <c r="B18" s="874" t="s">
        <v>1285</v>
      </c>
      <c r="C18" s="428">
        <v>1</v>
      </c>
      <c r="D18" s="334" t="s">
        <v>1286</v>
      </c>
      <c r="E18" s="422"/>
      <c r="F18" s="318"/>
      <c r="G18" s="318"/>
      <c r="H18" s="318"/>
      <c r="I18" s="319"/>
      <c r="J18" s="329"/>
    </row>
    <row r="19" spans="1:10" ht="21" thickBot="1" x14ac:dyDescent="0.25">
      <c r="A19" s="729"/>
      <c r="B19" s="848"/>
      <c r="C19" s="428">
        <v>2</v>
      </c>
      <c r="D19" s="334" t="s">
        <v>1287</v>
      </c>
      <c r="E19" s="422"/>
      <c r="F19" s="293"/>
      <c r="G19" s="293"/>
      <c r="H19" s="293"/>
      <c r="I19" s="344"/>
    </row>
    <row r="20" spans="1:10" ht="30.75" thickBot="1" x14ac:dyDescent="0.25">
      <c r="A20" s="729"/>
      <c r="B20" s="848"/>
      <c r="C20" s="428">
        <v>3</v>
      </c>
      <c r="D20" s="334" t="s">
        <v>1288</v>
      </c>
      <c r="E20" s="422"/>
      <c r="F20" s="293"/>
      <c r="G20" s="293"/>
      <c r="H20" s="293"/>
      <c r="I20" s="344"/>
    </row>
    <row r="21" spans="1:10" ht="21" thickBot="1" x14ac:dyDescent="0.25">
      <c r="A21" s="729"/>
      <c r="B21" s="848"/>
      <c r="C21" s="428">
        <v>4</v>
      </c>
      <c r="D21" s="334" t="s">
        <v>1289</v>
      </c>
      <c r="E21" s="422"/>
      <c r="F21" s="293"/>
      <c r="G21" s="293"/>
      <c r="H21" s="293"/>
      <c r="I21" s="344"/>
    </row>
    <row r="22" spans="1:10" ht="21" thickBot="1" x14ac:dyDescent="0.25">
      <c r="A22" s="729"/>
      <c r="B22" s="848"/>
      <c r="C22" s="428">
        <v>5</v>
      </c>
      <c r="D22" s="334" t="s">
        <v>1290</v>
      </c>
      <c r="E22" s="422"/>
      <c r="F22" s="345"/>
      <c r="G22" s="345"/>
      <c r="H22" s="345"/>
      <c r="I22" s="346"/>
    </row>
    <row r="23" spans="1:10" ht="21" thickBot="1" x14ac:dyDescent="0.25">
      <c r="A23" s="729"/>
      <c r="B23" s="848"/>
      <c r="C23" s="428">
        <v>6</v>
      </c>
      <c r="D23" s="334" t="s">
        <v>1283</v>
      </c>
      <c r="E23" s="422"/>
      <c r="F23" s="345"/>
      <c r="G23" s="345"/>
      <c r="H23" s="345"/>
      <c r="I23" s="346"/>
    </row>
    <row r="24" spans="1:10" ht="21" thickBot="1" x14ac:dyDescent="0.25">
      <c r="A24" s="729"/>
      <c r="B24" s="848"/>
      <c r="C24" s="428"/>
      <c r="D24" s="3" t="s">
        <v>1536</v>
      </c>
      <c r="E24" s="510"/>
      <c r="F24" s="96">
        <f>SUM(F18:F23)</f>
        <v>0</v>
      </c>
      <c r="G24" s="96">
        <f>SUM(G18:G23)</f>
        <v>0</v>
      </c>
      <c r="H24" s="96">
        <f>SUM(H18:H23)</f>
        <v>0</v>
      </c>
      <c r="I24" s="97">
        <f>SUM(I18:I23)</f>
        <v>0</v>
      </c>
    </row>
    <row r="25" spans="1:10" ht="19.5" thickBot="1" x14ac:dyDescent="0.25">
      <c r="A25" s="729"/>
      <c r="B25" s="848"/>
      <c r="C25" s="428"/>
      <c r="D25" s="3" t="s">
        <v>1507</v>
      </c>
      <c r="E25" s="420"/>
      <c r="F25" s="141">
        <f>(F24*1.73*380*0.9)/1000</f>
        <v>0</v>
      </c>
      <c r="G25" s="141">
        <f>(G24*1.73*380*0.9)/1000</f>
        <v>0</v>
      </c>
      <c r="H25" s="141">
        <f>(H24*1.73*380*0.9)/1000</f>
        <v>0</v>
      </c>
      <c r="I25" s="142"/>
      <c r="J25" s="177"/>
    </row>
    <row r="26" spans="1:10" ht="18.75" thickBot="1" x14ac:dyDescent="0.25">
      <c r="A26" s="729"/>
      <c r="B26" s="848"/>
      <c r="C26" s="428"/>
      <c r="D26" s="3" t="s">
        <v>1535</v>
      </c>
      <c r="E26" s="421"/>
      <c r="F26" s="742">
        <f>(F25+G25+H25)</f>
        <v>0</v>
      </c>
      <c r="G26" s="743"/>
      <c r="H26" s="743"/>
      <c r="I26" s="744"/>
      <c r="J26" s="177"/>
    </row>
    <row r="27" spans="1:10" ht="33.75" customHeight="1" thickBot="1" x14ac:dyDescent="0.25">
      <c r="A27" s="873"/>
      <c r="B27" s="873"/>
      <c r="C27" s="873"/>
      <c r="D27" s="873"/>
      <c r="E27" s="873"/>
      <c r="F27" s="873"/>
      <c r="G27" s="873"/>
      <c r="H27" s="873"/>
      <c r="I27" s="873"/>
      <c r="J27" s="104"/>
    </row>
    <row r="28" spans="1:10" ht="33.75" customHeight="1" thickBot="1" x14ac:dyDescent="0.25">
      <c r="A28" s="256" t="s">
        <v>1291</v>
      </c>
      <c r="B28" s="93"/>
      <c r="C28" s="414" t="s">
        <v>1630</v>
      </c>
      <c r="D28" s="191" t="s">
        <v>1543</v>
      </c>
      <c r="E28" s="417" t="s">
        <v>1629</v>
      </c>
      <c r="F28" s="131" t="str">
        <f>'Данные по ТП'!C189</f>
        <v>ТМ-630/6</v>
      </c>
      <c r="G28" s="132" t="s">
        <v>1544</v>
      </c>
      <c r="H28" s="131" t="s">
        <v>5</v>
      </c>
      <c r="I28" s="133">
        <f>'Данные по ТП'!F189</f>
        <v>1278</v>
      </c>
    </row>
    <row r="29" spans="1:10" ht="19.5" thickBot="1" x14ac:dyDescent="0.25">
      <c r="A29" s="728" t="s">
        <v>1292</v>
      </c>
      <c r="B29" s="874" t="s">
        <v>1293</v>
      </c>
      <c r="C29" s="428">
        <v>1</v>
      </c>
      <c r="D29" s="334" t="s">
        <v>1294</v>
      </c>
      <c r="E29" s="422"/>
      <c r="F29" s="318"/>
      <c r="G29" s="318"/>
      <c r="H29" s="318"/>
      <c r="I29" s="317"/>
    </row>
    <row r="30" spans="1:10" ht="19.5" thickBot="1" x14ac:dyDescent="0.25">
      <c r="A30" s="729"/>
      <c r="B30" s="848"/>
      <c r="C30" s="428">
        <v>2</v>
      </c>
      <c r="D30" s="334" t="s">
        <v>1295</v>
      </c>
      <c r="E30" s="422"/>
      <c r="F30" s="318">
        <v>0</v>
      </c>
      <c r="G30" s="318">
        <v>0</v>
      </c>
      <c r="H30" s="318">
        <v>0</v>
      </c>
      <c r="I30" s="317">
        <v>0</v>
      </c>
    </row>
    <row r="31" spans="1:10" ht="19.5" thickBot="1" x14ac:dyDescent="0.25">
      <c r="A31" s="729"/>
      <c r="B31" s="848"/>
      <c r="C31" s="428">
        <v>3</v>
      </c>
      <c r="D31" s="334" t="s">
        <v>905</v>
      </c>
      <c r="E31" s="422"/>
      <c r="F31" s="318"/>
      <c r="G31" s="318"/>
      <c r="H31" s="318"/>
      <c r="I31" s="317"/>
    </row>
    <row r="32" spans="1:10" ht="19.5" thickBot="1" x14ac:dyDescent="0.25">
      <c r="A32" s="729"/>
      <c r="B32" s="848"/>
      <c r="C32" s="428">
        <v>4</v>
      </c>
      <c r="D32" s="334" t="s">
        <v>906</v>
      </c>
      <c r="E32" s="422"/>
      <c r="F32" s="318"/>
      <c r="G32" s="318"/>
      <c r="H32" s="318"/>
      <c r="I32" s="317"/>
    </row>
    <row r="33" spans="1:10" ht="19.5" thickBot="1" x14ac:dyDescent="0.25">
      <c r="A33" s="729"/>
      <c r="B33" s="848"/>
      <c r="C33" s="428">
        <v>5</v>
      </c>
      <c r="D33" s="334" t="s">
        <v>1290</v>
      </c>
      <c r="E33" s="422"/>
      <c r="F33" s="318"/>
      <c r="G33" s="318"/>
      <c r="H33" s="318"/>
      <c r="I33" s="317"/>
    </row>
    <row r="34" spans="1:10" ht="19.5" thickBot="1" x14ac:dyDescent="0.25">
      <c r="A34" s="729"/>
      <c r="B34" s="848"/>
      <c r="C34" s="428">
        <v>6</v>
      </c>
      <c r="D34" s="334" t="s">
        <v>1283</v>
      </c>
      <c r="E34" s="422"/>
      <c r="F34" s="318"/>
      <c r="G34" s="318"/>
      <c r="H34" s="318"/>
      <c r="I34" s="317"/>
    </row>
    <row r="35" spans="1:10" ht="19.5" thickBot="1" x14ac:dyDescent="0.25">
      <c r="A35" s="729"/>
      <c r="B35" s="848"/>
      <c r="C35" s="428"/>
      <c r="D35" s="3" t="s">
        <v>1536</v>
      </c>
      <c r="E35" s="510"/>
      <c r="F35" s="86">
        <f>SUM(F30:F34)</f>
        <v>0</v>
      </c>
      <c r="G35" s="86">
        <f>SUM(G30:G34)</f>
        <v>0</v>
      </c>
      <c r="H35" s="86">
        <f>SUM(H30:H34)</f>
        <v>0</v>
      </c>
      <c r="I35" s="98">
        <f>SUM(I30:I34)</f>
        <v>0</v>
      </c>
    </row>
    <row r="36" spans="1:10" ht="19.5" thickBot="1" x14ac:dyDescent="0.25">
      <c r="A36" s="729"/>
      <c r="B36" s="848"/>
      <c r="C36" s="428"/>
      <c r="D36" s="3" t="s">
        <v>1507</v>
      </c>
      <c r="E36" s="420"/>
      <c r="F36" s="141">
        <f>(F35*1.73*380*0.9)/1000</f>
        <v>0</v>
      </c>
      <c r="G36" s="141">
        <f>(G35*1.73*380*0.9)/1000</f>
        <v>0</v>
      </c>
      <c r="H36" s="141">
        <f>(H35*1.73*380*0.9)/1000</f>
        <v>0</v>
      </c>
      <c r="I36" s="142"/>
      <c r="J36" s="177"/>
    </row>
    <row r="37" spans="1:10" ht="18.75" thickBot="1" x14ac:dyDescent="0.25">
      <c r="A37" s="729"/>
      <c r="B37" s="848"/>
      <c r="C37" s="428"/>
      <c r="D37" s="3" t="s">
        <v>1535</v>
      </c>
      <c r="E37" s="421"/>
      <c r="F37" s="742">
        <f>(F36+G36+H36)</f>
        <v>0</v>
      </c>
      <c r="G37" s="743"/>
      <c r="H37" s="743"/>
      <c r="I37" s="744"/>
      <c r="J37" s="177"/>
    </row>
    <row r="38" spans="1:10" ht="30.75" customHeight="1" thickBot="1" x14ac:dyDescent="0.25">
      <c r="A38" s="873"/>
      <c r="B38" s="873"/>
      <c r="C38" s="873"/>
      <c r="D38" s="873"/>
      <c r="E38" s="873"/>
      <c r="F38" s="873"/>
      <c r="G38" s="873"/>
      <c r="H38" s="873"/>
      <c r="I38" s="873"/>
      <c r="J38" s="104"/>
    </row>
    <row r="39" spans="1:10" ht="54.75" thickBot="1" x14ac:dyDescent="0.25">
      <c r="A39" s="200" t="s">
        <v>1296</v>
      </c>
      <c r="B39" s="93"/>
      <c r="C39" s="414" t="s">
        <v>1630</v>
      </c>
      <c r="D39" s="322" t="s">
        <v>1543</v>
      </c>
      <c r="E39" s="417" t="s">
        <v>1629</v>
      </c>
      <c r="F39" s="323" t="str">
        <f>'Данные по ТП'!C190</f>
        <v>ТМ-160/6</v>
      </c>
      <c r="G39" s="324" t="s">
        <v>1544</v>
      </c>
      <c r="H39" s="323" t="s">
        <v>5</v>
      </c>
      <c r="I39" s="144" t="str">
        <f>'Данные по ТП'!F190</f>
        <v>Б/Н-5</v>
      </c>
    </row>
    <row r="40" spans="1:10" ht="19.5" thickBot="1" x14ac:dyDescent="0.25">
      <c r="A40" s="728" t="s">
        <v>1297</v>
      </c>
      <c r="B40" s="874" t="s">
        <v>1298</v>
      </c>
      <c r="C40" s="428">
        <v>1</v>
      </c>
      <c r="D40" s="334" t="s">
        <v>1294</v>
      </c>
      <c r="E40" s="422"/>
      <c r="F40" s="318">
        <v>0</v>
      </c>
      <c r="G40" s="318">
        <v>0</v>
      </c>
      <c r="H40" s="318">
        <v>0</v>
      </c>
      <c r="I40" s="317">
        <v>0</v>
      </c>
    </row>
    <row r="41" spans="1:10" ht="19.5" thickBot="1" x14ac:dyDescent="0.25">
      <c r="A41" s="729"/>
      <c r="B41" s="848"/>
      <c r="C41" s="428">
        <v>2</v>
      </c>
      <c r="D41" s="334" t="s">
        <v>904</v>
      </c>
      <c r="E41" s="422"/>
      <c r="F41" s="318"/>
      <c r="G41" s="318"/>
      <c r="H41" s="318"/>
      <c r="I41" s="317"/>
    </row>
    <row r="42" spans="1:10" ht="19.5" thickBot="1" x14ac:dyDescent="0.25">
      <c r="A42" s="729"/>
      <c r="B42" s="848"/>
      <c r="C42" s="428">
        <v>3</v>
      </c>
      <c r="D42" s="334" t="s">
        <v>905</v>
      </c>
      <c r="E42" s="422"/>
      <c r="F42" s="318"/>
      <c r="G42" s="318"/>
      <c r="H42" s="318"/>
      <c r="I42" s="317"/>
    </row>
    <row r="43" spans="1:10" ht="19.5" thickBot="1" x14ac:dyDescent="0.25">
      <c r="A43" s="729"/>
      <c r="B43" s="848"/>
      <c r="C43" s="428">
        <v>4</v>
      </c>
      <c r="D43" s="334" t="s">
        <v>906</v>
      </c>
      <c r="E43" s="422"/>
      <c r="F43" s="318">
        <v>0</v>
      </c>
      <c r="G43" s="318">
        <v>0</v>
      </c>
      <c r="H43" s="318">
        <v>0</v>
      </c>
      <c r="I43" s="317">
        <v>0</v>
      </c>
    </row>
    <row r="44" spans="1:10" ht="19.5" thickBot="1" x14ac:dyDescent="0.25">
      <c r="A44" s="729"/>
      <c r="B44" s="848"/>
      <c r="C44" s="428">
        <v>5</v>
      </c>
      <c r="D44" s="334" t="s">
        <v>1299</v>
      </c>
      <c r="E44" s="422"/>
      <c r="F44" s="318"/>
      <c r="G44" s="318"/>
      <c r="H44" s="318"/>
      <c r="I44" s="317"/>
    </row>
    <row r="45" spans="1:10" ht="19.5" thickBot="1" x14ac:dyDescent="0.25">
      <c r="A45" s="729"/>
      <c r="B45" s="848"/>
      <c r="C45" s="428">
        <v>6</v>
      </c>
      <c r="D45" s="334" t="s">
        <v>1283</v>
      </c>
      <c r="E45" s="422"/>
      <c r="F45" s="318"/>
      <c r="G45" s="318"/>
      <c r="H45" s="318"/>
      <c r="I45" s="317"/>
    </row>
    <row r="46" spans="1:10" ht="19.5" thickBot="1" x14ac:dyDescent="0.25">
      <c r="A46" s="729"/>
      <c r="B46" s="848"/>
      <c r="C46" s="428"/>
      <c r="D46" s="3" t="s">
        <v>1536</v>
      </c>
      <c r="E46" s="510"/>
      <c r="F46" s="86">
        <f>SUM(F40:F45)</f>
        <v>0</v>
      </c>
      <c r="G46" s="86">
        <f>SUM(G40:G45)</f>
        <v>0</v>
      </c>
      <c r="H46" s="86">
        <f>SUM(H40:H45)</f>
        <v>0</v>
      </c>
      <c r="I46" s="98">
        <f>SUM(I40:I45)</f>
        <v>0</v>
      </c>
    </row>
    <row r="47" spans="1:10" ht="19.5" thickBot="1" x14ac:dyDescent="0.25">
      <c r="A47" s="729"/>
      <c r="B47" s="848"/>
      <c r="C47" s="428"/>
      <c r="D47" s="3" t="s">
        <v>1507</v>
      </c>
      <c r="E47" s="420"/>
      <c r="F47" s="141">
        <f>(F46*1.73*380*0.9)/1000</f>
        <v>0</v>
      </c>
      <c r="G47" s="141">
        <f>(G46*1.73*380*0.9)/1000</f>
        <v>0</v>
      </c>
      <c r="H47" s="141">
        <f>(H46*1.73*380*0.9)/1000</f>
        <v>0</v>
      </c>
      <c r="I47" s="142"/>
      <c r="J47" s="177"/>
    </row>
    <row r="48" spans="1:10" ht="18.75" thickBot="1" x14ac:dyDescent="0.25">
      <c r="A48" s="729"/>
      <c r="B48" s="848"/>
      <c r="C48" s="428"/>
      <c r="D48" s="3" t="s">
        <v>1535</v>
      </c>
      <c r="E48" s="421"/>
      <c r="F48" s="742">
        <f>(F47+G47+H47)</f>
        <v>0</v>
      </c>
      <c r="G48" s="743"/>
      <c r="H48" s="743"/>
      <c r="I48" s="744"/>
      <c r="J48" s="177"/>
    </row>
    <row r="49" spans="1:10" ht="42" customHeight="1" thickBot="1" x14ac:dyDescent="0.25">
      <c r="A49" s="873"/>
      <c r="B49" s="873"/>
      <c r="C49" s="873"/>
      <c r="D49" s="873"/>
      <c r="E49" s="873"/>
      <c r="F49" s="873"/>
      <c r="G49" s="873"/>
      <c r="H49" s="873"/>
      <c r="I49" s="873"/>
    </row>
    <row r="50" spans="1:10" ht="54.75" thickBot="1" x14ac:dyDescent="0.25">
      <c r="A50" s="256" t="s">
        <v>1300</v>
      </c>
      <c r="B50" s="93"/>
      <c r="C50" s="414" t="s">
        <v>1630</v>
      </c>
      <c r="D50" s="191" t="s">
        <v>1543</v>
      </c>
      <c r="E50" s="417" t="s">
        <v>1629</v>
      </c>
      <c r="F50" s="131" t="str">
        <f>'Данные по ТП'!C191</f>
        <v>ТМ-400/6</v>
      </c>
      <c r="G50" s="132" t="s">
        <v>1544</v>
      </c>
      <c r="H50" s="131" t="s">
        <v>5</v>
      </c>
      <c r="I50" s="133">
        <f>'Данные по ТП'!F191</f>
        <v>597</v>
      </c>
    </row>
    <row r="51" spans="1:10" ht="19.5" thickBot="1" x14ac:dyDescent="0.25">
      <c r="A51" s="728" t="s">
        <v>1301</v>
      </c>
      <c r="B51" s="874" t="s">
        <v>1302</v>
      </c>
      <c r="C51" s="428">
        <v>1</v>
      </c>
      <c r="D51" s="334" t="s">
        <v>1303</v>
      </c>
      <c r="E51" s="422"/>
      <c r="F51" s="341">
        <v>0</v>
      </c>
      <c r="G51" s="341">
        <v>0</v>
      </c>
      <c r="H51" s="341">
        <v>2</v>
      </c>
      <c r="I51" s="341">
        <v>8</v>
      </c>
    </row>
    <row r="52" spans="1:10" ht="19.5" thickBot="1" x14ac:dyDescent="0.25">
      <c r="A52" s="729"/>
      <c r="B52" s="848"/>
      <c r="C52" s="428">
        <v>2</v>
      </c>
      <c r="D52" s="334" t="s">
        <v>1304</v>
      </c>
      <c r="E52" s="422"/>
      <c r="F52" s="341">
        <v>9</v>
      </c>
      <c r="G52" s="341">
        <v>8</v>
      </c>
      <c r="H52" s="341">
        <v>12</v>
      </c>
      <c r="I52" s="341">
        <v>3</v>
      </c>
    </row>
    <row r="53" spans="1:10" ht="19.5" thickBot="1" x14ac:dyDescent="0.25">
      <c r="A53" s="729"/>
      <c r="B53" s="848"/>
      <c r="C53" s="428">
        <v>3</v>
      </c>
      <c r="D53" s="334" t="s">
        <v>1305</v>
      </c>
      <c r="E53" s="422"/>
      <c r="F53" s="341">
        <v>22</v>
      </c>
      <c r="G53" s="341">
        <v>27</v>
      </c>
      <c r="H53" s="341">
        <v>6</v>
      </c>
      <c r="I53" s="341">
        <v>12</v>
      </c>
    </row>
    <row r="54" spans="1:10" ht="19.5" thickBot="1" x14ac:dyDescent="0.25">
      <c r="A54" s="729"/>
      <c r="B54" s="848"/>
      <c r="C54" s="428">
        <v>4</v>
      </c>
      <c r="D54" s="334" t="s">
        <v>1306</v>
      </c>
      <c r="E54" s="422"/>
      <c r="F54" s="341" t="s">
        <v>1102</v>
      </c>
      <c r="G54" s="341"/>
      <c r="H54" s="341"/>
      <c r="I54" s="341"/>
    </row>
    <row r="55" spans="1:10" ht="19.5" thickBot="1" x14ac:dyDescent="0.25">
      <c r="A55" s="729"/>
      <c r="B55" s="848"/>
      <c r="C55" s="428">
        <v>5</v>
      </c>
      <c r="D55" s="334" t="s">
        <v>1290</v>
      </c>
      <c r="E55" s="422"/>
      <c r="F55" s="347"/>
      <c r="G55" s="347"/>
      <c r="H55" s="347"/>
      <c r="I55" s="347"/>
    </row>
    <row r="56" spans="1:10" ht="19.5" thickBot="1" x14ac:dyDescent="0.25">
      <c r="A56" s="729"/>
      <c r="B56" s="848"/>
      <c r="C56" s="428">
        <v>6</v>
      </c>
      <c r="D56" s="3" t="s">
        <v>1536</v>
      </c>
      <c r="E56" s="510"/>
      <c r="F56" s="86">
        <v>17</v>
      </c>
      <c r="G56" s="86">
        <v>37</v>
      </c>
      <c r="H56" s="86">
        <v>30</v>
      </c>
      <c r="I56" s="98">
        <v>32</v>
      </c>
    </row>
    <row r="57" spans="1:10" ht="19.5" thickBot="1" x14ac:dyDescent="0.25">
      <c r="A57" s="729"/>
      <c r="B57" s="848"/>
      <c r="C57" s="428"/>
      <c r="D57" s="3" t="s">
        <v>1507</v>
      </c>
      <c r="E57" s="420"/>
      <c r="F57" s="141">
        <f>(F56*1.73*380*0.9)/1000</f>
        <v>10.058219999999999</v>
      </c>
      <c r="G57" s="141">
        <f>(G56*1.73*380*0.9)/1000</f>
        <v>21.891420000000004</v>
      </c>
      <c r="H57" s="141">
        <f>(H56*1.73*380*0.9)/1000</f>
        <v>17.7498</v>
      </c>
      <c r="I57" s="142"/>
      <c r="J57" s="177"/>
    </row>
    <row r="58" spans="1:10" ht="18.75" thickBot="1" x14ac:dyDescent="0.25">
      <c r="A58" s="729"/>
      <c r="B58" s="848"/>
      <c r="C58" s="428"/>
      <c r="D58" s="3" t="s">
        <v>1535</v>
      </c>
      <c r="E58" s="421"/>
      <c r="F58" s="742">
        <f>(F57+G57+H57)</f>
        <v>49.699440000000003</v>
      </c>
      <c r="G58" s="743"/>
      <c r="H58" s="743"/>
      <c r="I58" s="744"/>
      <c r="J58" s="177"/>
    </row>
    <row r="59" spans="1:10" ht="40.5" customHeight="1" thickBot="1" x14ac:dyDescent="0.25">
      <c r="A59" s="873"/>
      <c r="B59" s="873"/>
      <c r="C59" s="873"/>
      <c r="D59" s="873"/>
      <c r="E59" s="873"/>
      <c r="F59" s="873"/>
      <c r="G59" s="873"/>
      <c r="H59" s="873"/>
      <c r="I59" s="873"/>
    </row>
    <row r="60" spans="1:10" ht="54.75" thickBot="1" x14ac:dyDescent="0.25">
      <c r="A60" s="256" t="s">
        <v>1296</v>
      </c>
      <c r="B60" s="93"/>
      <c r="C60" s="414" t="s">
        <v>1630</v>
      </c>
      <c r="D60" s="191" t="s">
        <v>1543</v>
      </c>
      <c r="E60" s="417" t="s">
        <v>1629</v>
      </c>
      <c r="F60" s="131" t="str">
        <f>'Данные по ТП'!C192</f>
        <v>ТМ-630/6</v>
      </c>
      <c r="G60" s="132" t="s">
        <v>1544</v>
      </c>
      <c r="H60" s="131" t="s">
        <v>5</v>
      </c>
      <c r="I60" s="133" t="str">
        <f>'Данные по ТП'!F192</f>
        <v>Б/Н-6</v>
      </c>
    </row>
    <row r="61" spans="1:10" ht="19.5" thickBot="1" x14ac:dyDescent="0.25">
      <c r="A61" s="728" t="s">
        <v>1297</v>
      </c>
      <c r="B61" s="874" t="s">
        <v>1307</v>
      </c>
      <c r="C61" s="428">
        <v>1</v>
      </c>
      <c r="D61" s="334" t="s">
        <v>1294</v>
      </c>
      <c r="E61" s="422"/>
      <c r="F61" s="318"/>
      <c r="G61" s="318"/>
      <c r="H61" s="318"/>
      <c r="I61" s="317"/>
    </row>
    <row r="62" spans="1:10" ht="19.5" thickBot="1" x14ac:dyDescent="0.25">
      <c r="A62" s="729"/>
      <c r="B62" s="848"/>
      <c r="C62" s="428">
        <v>2</v>
      </c>
      <c r="D62" s="334" t="s">
        <v>904</v>
      </c>
      <c r="E62" s="422"/>
      <c r="F62" s="318">
        <v>22</v>
      </c>
      <c r="G62" s="318"/>
      <c r="H62" s="318"/>
      <c r="I62" s="317">
        <v>22</v>
      </c>
    </row>
    <row r="63" spans="1:10" ht="19.5" thickBot="1" x14ac:dyDescent="0.25">
      <c r="A63" s="729"/>
      <c r="B63" s="848"/>
      <c r="C63" s="428">
        <v>3</v>
      </c>
      <c r="D63" s="334" t="s">
        <v>905</v>
      </c>
      <c r="E63" s="422"/>
      <c r="F63" s="318"/>
      <c r="G63" s="318"/>
      <c r="H63" s="318"/>
      <c r="I63" s="317"/>
    </row>
    <row r="64" spans="1:10" ht="19.5" thickBot="1" x14ac:dyDescent="0.25">
      <c r="A64" s="729"/>
      <c r="B64" s="848"/>
      <c r="C64" s="428">
        <v>4</v>
      </c>
      <c r="D64" s="334" t="s">
        <v>906</v>
      </c>
      <c r="E64" s="422"/>
      <c r="F64" s="318">
        <v>11</v>
      </c>
      <c r="G64" s="318">
        <v>19</v>
      </c>
      <c r="H64" s="318">
        <v>24</v>
      </c>
      <c r="I64" s="317">
        <v>12</v>
      </c>
    </row>
    <row r="65" spans="1:10" ht="19.5" thickBot="1" x14ac:dyDescent="0.25">
      <c r="A65" s="729"/>
      <c r="B65" s="848"/>
      <c r="C65" s="428">
        <v>5</v>
      </c>
      <c r="D65" s="334" t="s">
        <v>1308</v>
      </c>
      <c r="E65" s="422"/>
      <c r="F65" s="318"/>
      <c r="G65" s="318"/>
      <c r="H65" s="318"/>
      <c r="I65" s="317"/>
    </row>
    <row r="66" spans="1:10" ht="19.5" thickBot="1" x14ac:dyDescent="0.25">
      <c r="A66" s="729"/>
      <c r="B66" s="848"/>
      <c r="C66" s="428">
        <v>6</v>
      </c>
      <c r="D66" s="334" t="s">
        <v>1283</v>
      </c>
      <c r="E66" s="422"/>
      <c r="F66" s="318"/>
      <c r="G66" s="318"/>
      <c r="H66" s="318"/>
      <c r="I66" s="317"/>
    </row>
    <row r="67" spans="1:10" ht="19.5" thickBot="1" x14ac:dyDescent="0.25">
      <c r="A67" s="729"/>
      <c r="B67" s="848"/>
      <c r="C67" s="428"/>
      <c r="D67" s="3" t="s">
        <v>1536</v>
      </c>
      <c r="E67" s="510"/>
      <c r="F67" s="86">
        <f>SUM(F61:F66)</f>
        <v>33</v>
      </c>
      <c r="G67" s="86">
        <f>SUM(G61:G66)</f>
        <v>19</v>
      </c>
      <c r="H67" s="86">
        <f>SUM(H61:H66)</f>
        <v>24</v>
      </c>
      <c r="I67" s="98">
        <f>SUM(I61:I66)</f>
        <v>34</v>
      </c>
    </row>
    <row r="68" spans="1:10" ht="19.5" thickBot="1" x14ac:dyDescent="0.25">
      <c r="A68" s="729"/>
      <c r="B68" s="848"/>
      <c r="C68" s="428"/>
      <c r="D68" s="3" t="s">
        <v>1507</v>
      </c>
      <c r="E68" s="420"/>
      <c r="F68" s="141">
        <f>(F67*1.73*380*0.9)/1000</f>
        <v>19.52478</v>
      </c>
      <c r="G68" s="141">
        <f>(G67*1.73*380*0.9)/1000</f>
        <v>11.241539999999999</v>
      </c>
      <c r="H68" s="141">
        <f>(H67*1.73*380*0.9)/1000</f>
        <v>14.199839999999998</v>
      </c>
      <c r="I68" s="142"/>
      <c r="J68" s="177"/>
    </row>
    <row r="69" spans="1:10" ht="18.75" thickBot="1" x14ac:dyDescent="0.25">
      <c r="A69" s="729"/>
      <c r="B69" s="848"/>
      <c r="C69" s="428"/>
      <c r="D69" s="3" t="s">
        <v>1535</v>
      </c>
      <c r="E69" s="421"/>
      <c r="F69" s="742">
        <f>(F68+G68+H68)</f>
        <v>44.966160000000002</v>
      </c>
      <c r="G69" s="743"/>
      <c r="H69" s="743"/>
      <c r="I69" s="744"/>
      <c r="J69" s="177"/>
    </row>
    <row r="70" spans="1:10" ht="46.5" customHeight="1" thickBot="1" x14ac:dyDescent="0.25">
      <c r="A70" s="873"/>
      <c r="B70" s="873"/>
      <c r="C70" s="873"/>
      <c r="D70" s="873"/>
      <c r="E70" s="873"/>
      <c r="F70" s="873"/>
      <c r="G70" s="873"/>
      <c r="H70" s="873"/>
      <c r="I70" s="873"/>
    </row>
    <row r="71" spans="1:10" ht="54.75" thickBot="1" x14ac:dyDescent="0.25">
      <c r="A71" s="256" t="s">
        <v>1309</v>
      </c>
      <c r="B71" s="93"/>
      <c r="C71" s="414" t="s">
        <v>1630</v>
      </c>
      <c r="D71" s="191" t="s">
        <v>1543</v>
      </c>
      <c r="E71" s="417" t="s">
        <v>1629</v>
      </c>
      <c r="F71" s="131" t="str">
        <f>'Данные по ТП'!C193</f>
        <v>ТМ-160/6</v>
      </c>
      <c r="G71" s="132" t="s">
        <v>1544</v>
      </c>
      <c r="H71" s="131" t="s">
        <v>5</v>
      </c>
      <c r="I71" s="133">
        <f>'Данные по ТП'!F193</f>
        <v>1282</v>
      </c>
    </row>
    <row r="72" spans="1:10" ht="19.5" thickBot="1" x14ac:dyDescent="0.25">
      <c r="A72" s="728" t="s">
        <v>1310</v>
      </c>
      <c r="B72" s="874" t="s">
        <v>1311</v>
      </c>
      <c r="C72" s="428">
        <v>1</v>
      </c>
      <c r="D72" s="334" t="s">
        <v>1294</v>
      </c>
      <c r="E72" s="422"/>
      <c r="F72" s="318"/>
      <c r="G72" s="318"/>
      <c r="H72" s="318"/>
      <c r="I72" s="317"/>
    </row>
    <row r="73" spans="1:10" ht="19.5" thickBot="1" x14ac:dyDescent="0.25">
      <c r="A73" s="729"/>
      <c r="B73" s="848"/>
      <c r="C73" s="428">
        <v>2</v>
      </c>
      <c r="D73" s="334" t="s">
        <v>904</v>
      </c>
      <c r="E73" s="422"/>
      <c r="F73" s="318"/>
      <c r="G73" s="318"/>
      <c r="H73" s="318"/>
      <c r="I73" s="317"/>
    </row>
    <row r="74" spans="1:10" ht="19.5" thickBot="1" x14ac:dyDescent="0.25">
      <c r="A74" s="729"/>
      <c r="B74" s="848"/>
      <c r="C74" s="428">
        <v>3</v>
      </c>
      <c r="D74" s="334" t="s">
        <v>905</v>
      </c>
      <c r="E74" s="422"/>
      <c r="F74" s="318"/>
      <c r="G74" s="318"/>
      <c r="H74" s="318"/>
      <c r="I74" s="317"/>
    </row>
    <row r="75" spans="1:10" ht="19.5" thickBot="1" x14ac:dyDescent="0.25">
      <c r="A75" s="729"/>
      <c r="B75" s="848"/>
      <c r="C75" s="428">
        <v>4</v>
      </c>
      <c r="D75" s="334" t="s">
        <v>906</v>
      </c>
      <c r="E75" s="422"/>
      <c r="F75" s="318"/>
      <c r="G75" s="318"/>
      <c r="H75" s="318"/>
      <c r="I75" s="317"/>
    </row>
    <row r="76" spans="1:10" ht="19.5" thickBot="1" x14ac:dyDescent="0.25">
      <c r="A76" s="729"/>
      <c r="B76" s="848"/>
      <c r="C76" s="428">
        <v>5</v>
      </c>
      <c r="D76" s="334" t="s">
        <v>1312</v>
      </c>
      <c r="E76" s="422"/>
      <c r="F76" s="318">
        <v>0</v>
      </c>
      <c r="G76" s="318">
        <v>0</v>
      </c>
      <c r="H76" s="318">
        <v>0</v>
      </c>
      <c r="I76" s="317">
        <v>0</v>
      </c>
    </row>
    <row r="77" spans="1:10" ht="19.5" thickBot="1" x14ac:dyDescent="0.25">
      <c r="A77" s="729"/>
      <c r="B77" s="848"/>
      <c r="C77" s="428">
        <v>6</v>
      </c>
      <c r="D77" s="334" t="s">
        <v>1283</v>
      </c>
      <c r="E77" s="422"/>
      <c r="F77" s="318"/>
      <c r="G77" s="318"/>
      <c r="H77" s="318"/>
      <c r="I77" s="317"/>
    </row>
    <row r="78" spans="1:10" ht="19.5" thickBot="1" x14ac:dyDescent="0.25">
      <c r="A78" s="729"/>
      <c r="B78" s="848"/>
      <c r="C78" s="428"/>
      <c r="D78" s="3" t="s">
        <v>1536</v>
      </c>
      <c r="E78" s="510"/>
      <c r="F78" s="86">
        <f>SUM(F72:F77)</f>
        <v>0</v>
      </c>
      <c r="G78" s="86">
        <f>SUM(G72:G77)</f>
        <v>0</v>
      </c>
      <c r="H78" s="86">
        <f>SUM(H72:H77)</f>
        <v>0</v>
      </c>
      <c r="I78" s="98">
        <f>SUM(I72:I77)</f>
        <v>0</v>
      </c>
    </row>
    <row r="79" spans="1:10" ht="19.5" thickBot="1" x14ac:dyDescent="0.25">
      <c r="A79" s="729"/>
      <c r="B79" s="848"/>
      <c r="C79" s="428"/>
      <c r="D79" s="3" t="s">
        <v>1507</v>
      </c>
      <c r="E79" s="420"/>
      <c r="F79" s="141">
        <f>(F78*1.73*380*0.9)/1000</f>
        <v>0</v>
      </c>
      <c r="G79" s="141">
        <f>(G78*1.73*380*0.9)/1000</f>
        <v>0</v>
      </c>
      <c r="H79" s="141">
        <f>(H78*1.73*380*0.9)/1000</f>
        <v>0</v>
      </c>
      <c r="I79" s="142"/>
      <c r="J79" s="177"/>
    </row>
    <row r="80" spans="1:10" ht="18.75" thickBot="1" x14ac:dyDescent="0.25">
      <c r="A80" s="729"/>
      <c r="B80" s="848"/>
      <c r="C80" s="428"/>
      <c r="D80" s="3" t="s">
        <v>1535</v>
      </c>
      <c r="E80" s="421"/>
      <c r="F80" s="742">
        <f>(F79+G79+H79)</f>
        <v>0</v>
      </c>
      <c r="G80" s="743"/>
      <c r="H80" s="743"/>
      <c r="I80" s="744"/>
      <c r="J80" s="177"/>
    </row>
    <row r="81" spans="1:10" ht="46.5" customHeight="1" thickBot="1" x14ac:dyDescent="0.25">
      <c r="A81" s="873"/>
      <c r="B81" s="873"/>
      <c r="C81" s="873"/>
      <c r="D81" s="873"/>
      <c r="E81" s="873"/>
      <c r="F81" s="873"/>
      <c r="G81" s="873"/>
      <c r="H81" s="873"/>
      <c r="I81" s="873"/>
    </row>
    <row r="82" spans="1:10" ht="54.75" thickBot="1" x14ac:dyDescent="0.25">
      <c r="A82" s="256" t="s">
        <v>1296</v>
      </c>
      <c r="B82" s="93"/>
      <c r="C82" s="414" t="s">
        <v>1630</v>
      </c>
      <c r="D82" s="191" t="s">
        <v>1543</v>
      </c>
      <c r="E82" s="417" t="s">
        <v>1629</v>
      </c>
      <c r="F82" s="131" t="str">
        <f>'Данные по ТП'!C194</f>
        <v>ТМ-160/6</v>
      </c>
      <c r="G82" s="132" t="s">
        <v>1544</v>
      </c>
      <c r="H82" s="131" t="s">
        <v>5</v>
      </c>
      <c r="I82" s="133" t="str">
        <f>'Данные по ТП'!F194</f>
        <v>Б/Н-7</v>
      </c>
    </row>
    <row r="83" spans="1:10" ht="19.5" thickBot="1" x14ac:dyDescent="0.25">
      <c r="A83" s="728" t="s">
        <v>1297</v>
      </c>
      <c r="B83" s="874" t="s">
        <v>1313</v>
      </c>
      <c r="C83" s="428">
        <v>1</v>
      </c>
      <c r="D83" s="334" t="s">
        <v>1294</v>
      </c>
      <c r="E83" s="422"/>
      <c r="F83" s="318"/>
      <c r="G83" s="318"/>
      <c r="H83" s="318"/>
      <c r="I83" s="317"/>
    </row>
    <row r="84" spans="1:10" ht="19.5" thickBot="1" x14ac:dyDescent="0.25">
      <c r="A84" s="729"/>
      <c r="B84" s="848"/>
      <c r="C84" s="428">
        <v>2</v>
      </c>
      <c r="D84" s="334" t="s">
        <v>904</v>
      </c>
      <c r="E84" s="422"/>
      <c r="F84" s="318"/>
      <c r="G84" s="318"/>
      <c r="H84" s="318"/>
      <c r="I84" s="317"/>
    </row>
    <row r="85" spans="1:10" ht="19.5" thickBot="1" x14ac:dyDescent="0.25">
      <c r="A85" s="729"/>
      <c r="B85" s="848"/>
      <c r="C85" s="428">
        <v>3</v>
      </c>
      <c r="D85" s="334" t="s">
        <v>905</v>
      </c>
      <c r="E85" s="422"/>
      <c r="F85" s="318">
        <v>13</v>
      </c>
      <c r="G85" s="318">
        <v>3</v>
      </c>
      <c r="H85" s="318">
        <v>11</v>
      </c>
      <c r="I85" s="317">
        <v>8</v>
      </c>
    </row>
    <row r="86" spans="1:10" ht="19.5" thickBot="1" x14ac:dyDescent="0.25">
      <c r="A86" s="729"/>
      <c r="B86" s="848"/>
      <c r="C86" s="428">
        <v>4</v>
      </c>
      <c r="D86" s="334" t="s">
        <v>906</v>
      </c>
      <c r="E86" s="422"/>
      <c r="F86" s="318"/>
      <c r="G86" s="318"/>
      <c r="H86" s="318"/>
      <c r="I86" s="317"/>
    </row>
    <row r="87" spans="1:10" ht="19.5" thickBot="1" x14ac:dyDescent="0.25">
      <c r="A87" s="729"/>
      <c r="B87" s="848"/>
      <c r="C87" s="428">
        <v>5</v>
      </c>
      <c r="D87" s="334" t="s">
        <v>1290</v>
      </c>
      <c r="E87" s="422"/>
      <c r="F87" s="318">
        <v>10</v>
      </c>
      <c r="G87" s="318">
        <v>0</v>
      </c>
      <c r="H87" s="318">
        <v>9</v>
      </c>
      <c r="I87" s="317">
        <v>10</v>
      </c>
    </row>
    <row r="88" spans="1:10" ht="19.5" thickBot="1" x14ac:dyDescent="0.25">
      <c r="A88" s="729"/>
      <c r="B88" s="848"/>
      <c r="C88" s="428">
        <v>6</v>
      </c>
      <c r="D88" s="334" t="s">
        <v>1283</v>
      </c>
      <c r="E88" s="422"/>
      <c r="F88" s="318"/>
      <c r="G88" s="318"/>
      <c r="H88" s="318"/>
      <c r="I88" s="317"/>
    </row>
    <row r="89" spans="1:10" ht="19.5" thickBot="1" x14ac:dyDescent="0.25">
      <c r="A89" s="729"/>
      <c r="B89" s="848"/>
      <c r="C89" s="428"/>
      <c r="D89" s="3" t="s">
        <v>1536</v>
      </c>
      <c r="E89" s="510"/>
      <c r="F89" s="86">
        <f>SUM(F83:F88)</f>
        <v>23</v>
      </c>
      <c r="G89" s="86">
        <f>SUM(G83:G88)</f>
        <v>3</v>
      </c>
      <c r="H89" s="86">
        <f>SUM(H83:H88)</f>
        <v>20</v>
      </c>
      <c r="I89" s="98">
        <f>SUM(I83:I88)</f>
        <v>18</v>
      </c>
    </row>
    <row r="90" spans="1:10" ht="19.5" thickBot="1" x14ac:dyDescent="0.25">
      <c r="A90" s="729"/>
      <c r="B90" s="848"/>
      <c r="C90" s="428"/>
      <c r="D90" s="3" t="s">
        <v>1507</v>
      </c>
      <c r="E90" s="420"/>
      <c r="F90" s="141">
        <f>(F89*1.73*380*0.9)/1000</f>
        <v>13.608179999999999</v>
      </c>
      <c r="G90" s="141">
        <f>(G89*1.73*380*0.9)/1000</f>
        <v>1.7749799999999998</v>
      </c>
      <c r="H90" s="141">
        <f>(H89*1.73*380*0.9)/1000</f>
        <v>11.833200000000001</v>
      </c>
      <c r="I90" s="142"/>
      <c r="J90" s="177"/>
    </row>
    <row r="91" spans="1:10" ht="18.75" thickBot="1" x14ac:dyDescent="0.25">
      <c r="A91" s="729"/>
      <c r="B91" s="848"/>
      <c r="C91" s="428"/>
      <c r="D91" s="3" t="s">
        <v>1535</v>
      </c>
      <c r="E91" s="421"/>
      <c r="F91" s="742">
        <f>(F90+G90+H90)</f>
        <v>27.216360000000002</v>
      </c>
      <c r="G91" s="743"/>
      <c r="H91" s="743"/>
      <c r="I91" s="744"/>
      <c r="J91" s="177"/>
    </row>
    <row r="92" spans="1:10" ht="38.25" customHeight="1" thickBot="1" x14ac:dyDescent="0.25">
      <c r="A92" s="873"/>
      <c r="B92" s="873"/>
      <c r="C92" s="873"/>
      <c r="D92" s="873"/>
      <c r="E92" s="873"/>
      <c r="F92" s="873"/>
      <c r="G92" s="873"/>
      <c r="H92" s="873"/>
      <c r="I92" s="873"/>
    </row>
    <row r="93" spans="1:10" ht="38.25" customHeight="1" thickBot="1" x14ac:dyDescent="0.25">
      <c r="A93" s="256" t="s">
        <v>1314</v>
      </c>
      <c r="B93" s="93"/>
      <c r="C93" s="414" t="s">
        <v>1630</v>
      </c>
      <c r="D93" s="191" t="s">
        <v>1543</v>
      </c>
      <c r="E93" s="417" t="s">
        <v>1629</v>
      </c>
      <c r="F93" s="131" t="str">
        <f>'Данные по ТП'!C195</f>
        <v>ТМ-160/6</v>
      </c>
      <c r="G93" s="132" t="s">
        <v>1544</v>
      </c>
      <c r="H93" s="131" t="s">
        <v>5</v>
      </c>
      <c r="I93" s="133">
        <f>'Данные по ТП'!F195</f>
        <v>192</v>
      </c>
    </row>
    <row r="94" spans="1:10" ht="19.5" customHeight="1" thickBot="1" x14ac:dyDescent="0.25">
      <c r="A94" s="728" t="s">
        <v>1315</v>
      </c>
      <c r="B94" s="874" t="s">
        <v>1316</v>
      </c>
      <c r="C94" s="428">
        <v>1</v>
      </c>
      <c r="D94" s="334" t="s">
        <v>1294</v>
      </c>
      <c r="E94" s="422"/>
      <c r="F94" s="227"/>
      <c r="G94" s="227"/>
      <c r="H94" s="227"/>
      <c r="I94" s="348"/>
    </row>
    <row r="95" spans="1:10" ht="19.5" thickBot="1" x14ac:dyDescent="0.25">
      <c r="A95" s="729"/>
      <c r="B95" s="848"/>
      <c r="C95" s="428">
        <v>2</v>
      </c>
      <c r="D95" s="334" t="s">
        <v>904</v>
      </c>
      <c r="E95" s="422"/>
      <c r="F95" s="227"/>
      <c r="G95" s="227"/>
      <c r="H95" s="227"/>
      <c r="I95" s="348"/>
    </row>
    <row r="96" spans="1:10" ht="19.5" thickBot="1" x14ac:dyDescent="0.25">
      <c r="A96" s="729"/>
      <c r="B96" s="848"/>
      <c r="C96" s="428">
        <v>3</v>
      </c>
      <c r="D96" s="334" t="s">
        <v>905</v>
      </c>
      <c r="E96" s="422"/>
      <c r="F96" s="227"/>
      <c r="G96" s="227"/>
      <c r="H96" s="227"/>
      <c r="I96" s="348"/>
    </row>
    <row r="97" spans="1:10" ht="19.5" thickBot="1" x14ac:dyDescent="0.25">
      <c r="A97" s="729"/>
      <c r="B97" s="848"/>
      <c r="C97" s="428">
        <v>4</v>
      </c>
      <c r="D97" s="334" t="s">
        <v>1317</v>
      </c>
      <c r="E97" s="422"/>
      <c r="F97" s="349">
        <v>11</v>
      </c>
      <c r="G97" s="349">
        <v>6</v>
      </c>
      <c r="H97" s="349">
        <v>0</v>
      </c>
      <c r="I97" s="350">
        <v>11</v>
      </c>
    </row>
    <row r="98" spans="1:10" ht="19.5" thickBot="1" x14ac:dyDescent="0.25">
      <c r="A98" s="729"/>
      <c r="B98" s="848"/>
      <c r="C98" s="428">
        <v>5</v>
      </c>
      <c r="D98" s="334" t="s">
        <v>1290</v>
      </c>
      <c r="E98" s="422"/>
      <c r="F98" s="227"/>
      <c r="G98" s="227"/>
      <c r="H98" s="227"/>
      <c r="I98" s="348"/>
    </row>
    <row r="99" spans="1:10" ht="19.5" thickBot="1" x14ac:dyDescent="0.25">
      <c r="A99" s="729"/>
      <c r="B99" s="848"/>
      <c r="C99" s="428">
        <v>6</v>
      </c>
      <c r="D99" s="334" t="s">
        <v>1283</v>
      </c>
      <c r="E99" s="422"/>
      <c r="F99" s="227"/>
      <c r="G99" s="227"/>
      <c r="H99" s="227"/>
      <c r="I99" s="348"/>
    </row>
    <row r="100" spans="1:10" ht="19.5" thickBot="1" x14ac:dyDescent="0.25">
      <c r="A100" s="729"/>
      <c r="B100" s="848"/>
      <c r="C100" s="428"/>
      <c r="D100" s="3" t="s">
        <v>1536</v>
      </c>
      <c r="E100" s="510"/>
      <c r="F100" s="86">
        <f>SUM(F97:F99)</f>
        <v>11</v>
      </c>
      <c r="G100" s="86">
        <f>SUM(G97:G99)</f>
        <v>6</v>
      </c>
      <c r="H100" s="86">
        <f>SUM(H97:H99)</f>
        <v>0</v>
      </c>
      <c r="I100" s="98">
        <f>SUM(I97:I99)</f>
        <v>11</v>
      </c>
    </row>
    <row r="101" spans="1:10" ht="19.5" thickBot="1" x14ac:dyDescent="0.25">
      <c r="A101" s="729"/>
      <c r="B101" s="848"/>
      <c r="C101" s="428"/>
      <c r="D101" s="3" t="s">
        <v>1507</v>
      </c>
      <c r="E101" s="420"/>
      <c r="F101" s="141">
        <f>(F100*1.73*380*0.9)/1000</f>
        <v>6.5082599999999999</v>
      </c>
      <c r="G101" s="141">
        <f>(G100*1.73*380*0.9)/1000</f>
        <v>3.5499599999999996</v>
      </c>
      <c r="H101" s="141">
        <f>(H100*1.73*380*0.9)/1000</f>
        <v>0</v>
      </c>
      <c r="I101" s="142"/>
      <c r="J101" s="177"/>
    </row>
    <row r="102" spans="1:10" ht="24" customHeight="1" thickBot="1" x14ac:dyDescent="0.25">
      <c r="A102" s="729"/>
      <c r="B102" s="848"/>
      <c r="C102" s="428"/>
      <c r="D102" s="3" t="s">
        <v>1535</v>
      </c>
      <c r="E102" s="421"/>
      <c r="F102" s="742">
        <f>(F101+G101+H101)</f>
        <v>10.058219999999999</v>
      </c>
      <c r="G102" s="743"/>
      <c r="H102" s="743"/>
      <c r="I102" s="744"/>
      <c r="J102" s="177"/>
    </row>
    <row r="103" spans="1:10" ht="42" customHeight="1" thickBot="1" x14ac:dyDescent="0.25">
      <c r="A103" s="873" t="s">
        <v>1221</v>
      </c>
      <c r="B103" s="873"/>
      <c r="C103" s="873"/>
      <c r="D103" s="873"/>
      <c r="E103" s="873"/>
      <c r="F103" s="873"/>
      <c r="G103" s="873"/>
      <c r="H103" s="873"/>
      <c r="I103" s="873"/>
    </row>
    <row r="104" spans="1:10" ht="54.75" thickBot="1" x14ac:dyDescent="0.25">
      <c r="A104" s="256" t="s">
        <v>1318</v>
      </c>
      <c r="B104" s="93"/>
      <c r="C104" s="414" t="s">
        <v>1630</v>
      </c>
      <c r="D104" s="191" t="s">
        <v>1543</v>
      </c>
      <c r="E104" s="417" t="s">
        <v>1629</v>
      </c>
      <c r="F104" s="131" t="str">
        <f>'Данные по ТП'!C196</f>
        <v>ТМ-160/6</v>
      </c>
      <c r="G104" s="132" t="s">
        <v>1544</v>
      </c>
      <c r="H104" s="131" t="s">
        <v>5</v>
      </c>
      <c r="I104" s="133">
        <f>'Данные по ТП'!F196</f>
        <v>199</v>
      </c>
    </row>
    <row r="105" spans="1:10" ht="19.5" thickBot="1" x14ac:dyDescent="0.25">
      <c r="A105" s="728" t="s">
        <v>1319</v>
      </c>
      <c r="B105" s="874" t="s">
        <v>1320</v>
      </c>
      <c r="C105" s="428">
        <v>1</v>
      </c>
      <c r="D105" s="334" t="s">
        <v>1294</v>
      </c>
      <c r="E105" s="422"/>
      <c r="F105" s="318"/>
      <c r="G105" s="318"/>
      <c r="H105" s="318"/>
      <c r="I105" s="317"/>
    </row>
    <row r="106" spans="1:10" ht="19.5" thickBot="1" x14ac:dyDescent="0.25">
      <c r="A106" s="729"/>
      <c r="B106" s="848"/>
      <c r="C106" s="428">
        <v>2</v>
      </c>
      <c r="D106" s="334" t="s">
        <v>1321</v>
      </c>
      <c r="E106" s="422"/>
      <c r="F106" s="318">
        <v>12</v>
      </c>
      <c r="G106" s="318">
        <v>1</v>
      </c>
      <c r="H106" s="318">
        <v>15</v>
      </c>
      <c r="I106" s="317">
        <v>12</v>
      </c>
    </row>
    <row r="107" spans="1:10" ht="19.5" thickBot="1" x14ac:dyDescent="0.25">
      <c r="A107" s="729"/>
      <c r="B107" s="848"/>
      <c r="C107" s="428">
        <v>3</v>
      </c>
      <c r="D107" s="334" t="s">
        <v>1322</v>
      </c>
      <c r="E107" s="422"/>
      <c r="F107" s="318">
        <v>0</v>
      </c>
      <c r="G107" s="318">
        <v>0</v>
      </c>
      <c r="H107" s="318">
        <v>0</v>
      </c>
      <c r="I107" s="317">
        <v>0</v>
      </c>
    </row>
    <row r="108" spans="1:10" ht="19.5" thickBot="1" x14ac:dyDescent="0.25">
      <c r="A108" s="729"/>
      <c r="B108" s="848"/>
      <c r="C108" s="428">
        <v>4</v>
      </c>
      <c r="D108" s="334" t="s">
        <v>906</v>
      </c>
      <c r="E108" s="422"/>
      <c r="F108" s="318"/>
      <c r="G108" s="318"/>
      <c r="H108" s="318"/>
      <c r="I108" s="317"/>
    </row>
    <row r="109" spans="1:10" ht="19.5" thickBot="1" x14ac:dyDescent="0.25">
      <c r="A109" s="729"/>
      <c r="B109" s="848"/>
      <c r="C109" s="428">
        <v>5</v>
      </c>
      <c r="D109" s="334" t="s">
        <v>1290</v>
      </c>
      <c r="E109" s="422"/>
      <c r="F109" s="318"/>
      <c r="G109" s="318"/>
      <c r="H109" s="318"/>
      <c r="I109" s="317"/>
    </row>
    <row r="110" spans="1:10" ht="19.5" thickBot="1" x14ac:dyDescent="0.25">
      <c r="A110" s="729"/>
      <c r="B110" s="848"/>
      <c r="C110" s="428">
        <v>6</v>
      </c>
      <c r="D110" s="334" t="s">
        <v>1283</v>
      </c>
      <c r="E110" s="422"/>
      <c r="F110" s="318"/>
      <c r="G110" s="318"/>
      <c r="H110" s="318"/>
      <c r="I110" s="317"/>
    </row>
    <row r="111" spans="1:10" ht="19.5" thickBot="1" x14ac:dyDescent="0.25">
      <c r="A111" s="729"/>
      <c r="B111" s="848"/>
      <c r="C111" s="428"/>
      <c r="D111" s="3" t="s">
        <v>1536</v>
      </c>
      <c r="E111" s="510"/>
      <c r="F111" s="86">
        <f>SUM(F106:F110)</f>
        <v>12</v>
      </c>
      <c r="G111" s="86">
        <f>SUM(G106:G110)</f>
        <v>1</v>
      </c>
      <c r="H111" s="86">
        <f>SUM(H106:H110)</f>
        <v>15</v>
      </c>
      <c r="I111" s="98">
        <f>SUM(I106:I110)</f>
        <v>12</v>
      </c>
    </row>
    <row r="112" spans="1:10" ht="19.5" thickBot="1" x14ac:dyDescent="0.25">
      <c r="A112" s="729"/>
      <c r="B112" s="848"/>
      <c r="C112" s="428"/>
      <c r="D112" s="3" t="s">
        <v>1507</v>
      </c>
      <c r="E112" s="420"/>
      <c r="F112" s="141">
        <f>(F111*1.73*380*0.9)/1000</f>
        <v>7.0999199999999991</v>
      </c>
      <c r="G112" s="141">
        <f>(G111*1.73*380*0.9)/1000</f>
        <v>0.59165999999999996</v>
      </c>
      <c r="H112" s="141">
        <f>(H111*1.73*380*0.9)/1000</f>
        <v>8.8749000000000002</v>
      </c>
      <c r="I112" s="142"/>
      <c r="J112" s="177"/>
    </row>
    <row r="113" spans="1:10" ht="18.75" thickBot="1" x14ac:dyDescent="0.25">
      <c r="A113" s="729"/>
      <c r="B113" s="848"/>
      <c r="C113" s="428"/>
      <c r="D113" s="3" t="s">
        <v>1535</v>
      </c>
      <c r="E113" s="421"/>
      <c r="F113" s="742">
        <f>(F112+G112+H112)</f>
        <v>16.566479999999999</v>
      </c>
      <c r="G113" s="743"/>
      <c r="H113" s="743"/>
      <c r="I113" s="744"/>
      <c r="J113" s="177"/>
    </row>
    <row r="114" spans="1:10" ht="46.5" customHeight="1" thickBot="1" x14ac:dyDescent="0.25">
      <c r="A114" s="873"/>
      <c r="B114" s="873"/>
      <c r="C114" s="873"/>
      <c r="D114" s="873"/>
      <c r="E114" s="873"/>
      <c r="F114" s="873"/>
      <c r="G114" s="873"/>
      <c r="H114" s="873"/>
      <c r="I114" s="873"/>
    </row>
    <row r="115" spans="1:10" ht="54.75" thickBot="1" x14ac:dyDescent="0.25">
      <c r="A115" s="256" t="s">
        <v>1276</v>
      </c>
      <c r="B115" s="93"/>
      <c r="C115" s="414" t="s">
        <v>1630</v>
      </c>
      <c r="D115" s="191" t="s">
        <v>1543</v>
      </c>
      <c r="E115" s="417" t="s">
        <v>1629</v>
      </c>
      <c r="F115" s="131" t="str">
        <f>'Данные по ТП'!C197</f>
        <v>ТМ-160/6</v>
      </c>
      <c r="G115" s="132" t="s">
        <v>1544</v>
      </c>
      <c r="H115" s="131" t="s">
        <v>5</v>
      </c>
      <c r="I115" s="133">
        <f>'Данные по ТП'!F197</f>
        <v>872</v>
      </c>
    </row>
    <row r="116" spans="1:10" ht="19.5" customHeight="1" thickBot="1" x14ac:dyDescent="0.25">
      <c r="A116" s="728" t="s">
        <v>1284</v>
      </c>
      <c r="B116" s="874" t="s">
        <v>1323</v>
      </c>
      <c r="C116" s="428">
        <v>1</v>
      </c>
      <c r="D116" s="334" t="s">
        <v>1324</v>
      </c>
      <c r="E116" s="422"/>
      <c r="F116" s="318"/>
      <c r="G116" s="318"/>
      <c r="H116" s="318"/>
      <c r="I116" s="317"/>
    </row>
    <row r="117" spans="1:10" ht="19.5" thickBot="1" x14ac:dyDescent="0.25">
      <c r="A117" s="729"/>
      <c r="B117" s="848"/>
      <c r="C117" s="428">
        <v>2</v>
      </c>
      <c r="D117" s="334" t="s">
        <v>1325</v>
      </c>
      <c r="E117" s="422"/>
      <c r="F117" s="318"/>
      <c r="G117" s="318"/>
      <c r="H117" s="318"/>
      <c r="I117" s="317"/>
    </row>
    <row r="118" spans="1:10" ht="19.5" thickBot="1" x14ac:dyDescent="0.25">
      <c r="A118" s="729"/>
      <c r="B118" s="848"/>
      <c r="C118" s="428">
        <v>3</v>
      </c>
      <c r="D118" s="334" t="s">
        <v>1326</v>
      </c>
      <c r="E118" s="422"/>
      <c r="F118" s="318"/>
      <c r="G118" s="318"/>
      <c r="H118" s="318"/>
      <c r="I118" s="317"/>
    </row>
    <row r="119" spans="1:10" ht="19.5" thickBot="1" x14ac:dyDescent="0.25">
      <c r="A119" s="729"/>
      <c r="B119" s="848"/>
      <c r="C119" s="428">
        <v>4</v>
      </c>
      <c r="D119" s="334" t="s">
        <v>906</v>
      </c>
      <c r="E119" s="422"/>
      <c r="F119" s="318"/>
      <c r="G119" s="318"/>
      <c r="H119" s="318"/>
      <c r="I119" s="317"/>
    </row>
    <row r="120" spans="1:10" ht="19.5" thickBot="1" x14ac:dyDescent="0.25">
      <c r="A120" s="729"/>
      <c r="B120" s="848"/>
      <c r="C120" s="428">
        <v>5</v>
      </c>
      <c r="D120" s="334" t="s">
        <v>1327</v>
      </c>
      <c r="E120" s="422"/>
      <c r="F120" s="318"/>
      <c r="G120" s="318"/>
      <c r="H120" s="318"/>
      <c r="I120" s="317"/>
    </row>
    <row r="121" spans="1:10" ht="19.5" thickBot="1" x14ac:dyDescent="0.25">
      <c r="A121" s="729"/>
      <c r="B121" s="848"/>
      <c r="C121" s="428">
        <v>6</v>
      </c>
      <c r="D121" s="334" t="s">
        <v>1283</v>
      </c>
      <c r="E121" s="422"/>
      <c r="F121" s="318"/>
      <c r="G121" s="318"/>
      <c r="H121" s="318"/>
      <c r="I121" s="317"/>
    </row>
    <row r="122" spans="1:10" ht="19.5" thickBot="1" x14ac:dyDescent="0.25">
      <c r="A122" s="729"/>
      <c r="B122" s="848"/>
      <c r="C122" s="428"/>
      <c r="D122" s="3" t="s">
        <v>1536</v>
      </c>
      <c r="E122" s="510"/>
      <c r="F122" s="86">
        <f>SUM(F118:F121)</f>
        <v>0</v>
      </c>
      <c r="G122" s="86">
        <f>SUM(G118:G121)</f>
        <v>0</v>
      </c>
      <c r="H122" s="86">
        <f>SUM(H118:H121)</f>
        <v>0</v>
      </c>
      <c r="I122" s="98">
        <f>SUM(I118:I121)</f>
        <v>0</v>
      </c>
    </row>
    <row r="123" spans="1:10" ht="21.75" customHeight="1" thickBot="1" x14ac:dyDescent="0.25">
      <c r="A123" s="729"/>
      <c r="B123" s="848"/>
      <c r="C123" s="428"/>
      <c r="D123" s="3" t="s">
        <v>1507</v>
      </c>
      <c r="E123" s="420"/>
      <c r="F123" s="141">
        <f>(F122*1.73*380*0.9)/1000</f>
        <v>0</v>
      </c>
      <c r="G123" s="141">
        <f>(G122*1.73*380*0.9)/1000</f>
        <v>0</v>
      </c>
      <c r="H123" s="141">
        <f>(H122*1.73*380*0.9)/1000</f>
        <v>0</v>
      </c>
      <c r="I123" s="142"/>
      <c r="J123" s="177"/>
    </row>
    <row r="124" spans="1:10" ht="21.75" customHeight="1" thickBot="1" x14ac:dyDescent="0.25">
      <c r="A124" s="729"/>
      <c r="B124" s="848"/>
      <c r="C124" s="428"/>
      <c r="D124" s="3" t="s">
        <v>1535</v>
      </c>
      <c r="E124" s="421"/>
      <c r="F124" s="742">
        <f>(F123+G123+H123)</f>
        <v>0</v>
      </c>
      <c r="G124" s="743"/>
      <c r="H124" s="743"/>
      <c r="I124" s="744"/>
      <c r="J124" s="177"/>
    </row>
    <row r="125" spans="1:10" ht="39" customHeight="1" thickBot="1" x14ac:dyDescent="0.25">
      <c r="A125" s="873"/>
      <c r="B125" s="873"/>
      <c r="C125" s="873"/>
      <c r="D125" s="873"/>
      <c r="E125" s="873"/>
      <c r="F125" s="873"/>
      <c r="G125" s="873"/>
      <c r="H125" s="873"/>
      <c r="I125" s="873"/>
    </row>
    <row r="126" spans="1:10" ht="54.75" thickBot="1" x14ac:dyDescent="0.25">
      <c r="A126" s="256" t="s">
        <v>1314</v>
      </c>
      <c r="B126" s="93"/>
      <c r="C126" s="414" t="s">
        <v>1630</v>
      </c>
      <c r="D126" s="191" t="s">
        <v>1543</v>
      </c>
      <c r="E126" s="417" t="s">
        <v>1629</v>
      </c>
      <c r="F126" s="131" t="str">
        <f>'Данные по ТП'!C198</f>
        <v>ТМ-630/6</v>
      </c>
      <c r="G126" s="132" t="s">
        <v>1544</v>
      </c>
      <c r="H126" s="131" t="s">
        <v>5</v>
      </c>
      <c r="I126" s="133">
        <f>'Данные по ТП'!F198</f>
        <v>1375</v>
      </c>
    </row>
    <row r="127" spans="1:10" ht="19.5" customHeight="1" thickBot="1" x14ac:dyDescent="0.25">
      <c r="A127" s="728" t="s">
        <v>1315</v>
      </c>
      <c r="B127" s="874" t="s">
        <v>1328</v>
      </c>
      <c r="C127" s="428">
        <v>1</v>
      </c>
      <c r="D127" s="334" t="s">
        <v>1294</v>
      </c>
      <c r="E127" s="422"/>
      <c r="F127" s="227"/>
      <c r="G127" s="227"/>
      <c r="H127" s="351"/>
      <c r="I127" s="352"/>
    </row>
    <row r="128" spans="1:10" ht="19.5" thickBot="1" x14ac:dyDescent="0.25">
      <c r="A128" s="729"/>
      <c r="B128" s="848"/>
      <c r="C128" s="428">
        <v>2</v>
      </c>
      <c r="D128" s="334" t="s">
        <v>1329</v>
      </c>
      <c r="E128" s="422"/>
      <c r="F128" s="340">
        <v>16</v>
      </c>
      <c r="G128" s="340">
        <v>14</v>
      </c>
      <c r="H128" s="341">
        <v>14</v>
      </c>
      <c r="I128" s="341">
        <v>1</v>
      </c>
      <c r="J128" s="332"/>
    </row>
    <row r="129" spans="1:10" ht="19.5" thickBot="1" x14ac:dyDescent="0.25">
      <c r="A129" s="729"/>
      <c r="B129" s="848"/>
      <c r="C129" s="428">
        <v>3</v>
      </c>
      <c r="D129" s="334" t="s">
        <v>1330</v>
      </c>
      <c r="E129" s="422"/>
      <c r="F129" s="340">
        <v>52</v>
      </c>
      <c r="G129" s="340">
        <v>22</v>
      </c>
      <c r="H129" s="341">
        <v>15</v>
      </c>
      <c r="I129" s="341">
        <v>31</v>
      </c>
      <c r="J129" s="332"/>
    </row>
    <row r="130" spans="1:10" ht="19.5" thickBot="1" x14ac:dyDescent="0.25">
      <c r="A130" s="729"/>
      <c r="B130" s="848"/>
      <c r="C130" s="428">
        <v>4</v>
      </c>
      <c r="D130" s="334" t="s">
        <v>1331</v>
      </c>
      <c r="E130" s="422"/>
      <c r="F130" s="353"/>
      <c r="G130" s="353"/>
      <c r="H130" s="347"/>
      <c r="I130" s="347"/>
      <c r="J130" s="333"/>
    </row>
    <row r="131" spans="1:10" ht="19.5" thickBot="1" x14ac:dyDescent="0.25">
      <c r="A131" s="729"/>
      <c r="B131" s="848"/>
      <c r="C131" s="428">
        <v>5</v>
      </c>
      <c r="D131" s="334" t="s">
        <v>1290</v>
      </c>
      <c r="E131" s="422"/>
      <c r="F131" s="227"/>
      <c r="G131" s="227"/>
      <c r="H131" s="227"/>
      <c r="I131" s="348"/>
    </row>
    <row r="132" spans="1:10" ht="19.5" thickBot="1" x14ac:dyDescent="0.25">
      <c r="A132" s="729"/>
      <c r="B132" s="848"/>
      <c r="C132" s="428">
        <v>6</v>
      </c>
      <c r="D132" s="334" t="s">
        <v>1283</v>
      </c>
      <c r="E132" s="422"/>
      <c r="F132" s="227"/>
      <c r="G132" s="227"/>
      <c r="H132" s="227"/>
      <c r="I132" s="348"/>
    </row>
    <row r="133" spans="1:10" ht="19.5" thickBot="1" x14ac:dyDescent="0.25">
      <c r="A133" s="729"/>
      <c r="B133" s="848"/>
      <c r="C133" s="428"/>
      <c r="D133" s="3" t="s">
        <v>1536</v>
      </c>
      <c r="E133" s="510"/>
      <c r="F133" s="86">
        <f>SUM(F128:F132)</f>
        <v>68</v>
      </c>
      <c r="G133" s="86">
        <f>SUM(G128:G132)</f>
        <v>36</v>
      </c>
      <c r="H133" s="86">
        <f>SUM(H128:H132)</f>
        <v>29</v>
      </c>
      <c r="I133" s="98">
        <f>SUM(I128:I132)</f>
        <v>32</v>
      </c>
    </row>
    <row r="134" spans="1:10" ht="19.5" thickBot="1" x14ac:dyDescent="0.25">
      <c r="A134" s="729"/>
      <c r="B134" s="848"/>
      <c r="C134" s="428"/>
      <c r="D134" s="3" t="s">
        <v>1507</v>
      </c>
      <c r="E134" s="420"/>
      <c r="F134" s="141">
        <f>(F133*1.73*380*0.9)/1000</f>
        <v>40.232879999999994</v>
      </c>
      <c r="G134" s="141">
        <f>(G133*1.73*380*0.9)/1000</f>
        <v>21.299760000000003</v>
      </c>
      <c r="H134" s="141">
        <f>(H133*1.73*380*0.9)/1000</f>
        <v>17.158140000000003</v>
      </c>
      <c r="I134" s="142"/>
      <c r="J134" s="177"/>
    </row>
    <row r="135" spans="1:10" ht="18.75" thickBot="1" x14ac:dyDescent="0.25">
      <c r="A135" s="729"/>
      <c r="B135" s="848"/>
      <c r="C135" s="428"/>
      <c r="D135" s="3" t="s">
        <v>1535</v>
      </c>
      <c r="E135" s="421"/>
      <c r="F135" s="742">
        <f>(F134+G134+H134)</f>
        <v>78.690780000000004</v>
      </c>
      <c r="G135" s="743"/>
      <c r="H135" s="743"/>
      <c r="I135" s="744"/>
      <c r="J135" s="177"/>
    </row>
    <row r="136" spans="1:10" ht="44.25" customHeight="1" thickBot="1" x14ac:dyDescent="0.25">
      <c r="A136" s="873"/>
      <c r="B136" s="873"/>
      <c r="C136" s="873"/>
      <c r="D136" s="873"/>
      <c r="E136" s="873"/>
      <c r="F136" s="873"/>
      <c r="G136" s="873"/>
      <c r="H136" s="873"/>
      <c r="I136" s="873"/>
    </row>
    <row r="137" spans="1:10" ht="54.75" thickBot="1" x14ac:dyDescent="0.25">
      <c r="A137" s="256" t="s">
        <v>1332</v>
      </c>
      <c r="B137" s="93"/>
      <c r="C137" s="414" t="s">
        <v>1630</v>
      </c>
      <c r="D137" s="191" t="s">
        <v>1543</v>
      </c>
      <c r="E137" s="417" t="s">
        <v>1629</v>
      </c>
      <c r="F137" s="131" t="str">
        <f>'Данные по ТП'!C199</f>
        <v>ТМ-160/6</v>
      </c>
      <c r="G137" s="132" t="s">
        <v>1544</v>
      </c>
      <c r="H137" s="131" t="s">
        <v>5</v>
      </c>
      <c r="I137" s="133">
        <f>'Данные по ТП'!F199</f>
        <v>1136</v>
      </c>
    </row>
    <row r="138" spans="1:10" ht="21" thickBot="1" x14ac:dyDescent="0.25">
      <c r="A138" s="728" t="s">
        <v>1297</v>
      </c>
      <c r="B138" s="874" t="s">
        <v>1333</v>
      </c>
      <c r="C138" s="428">
        <v>1</v>
      </c>
      <c r="D138" s="334" t="s">
        <v>1294</v>
      </c>
      <c r="E138" s="422"/>
      <c r="F138" s="293">
        <v>0</v>
      </c>
      <c r="G138" s="293">
        <v>0</v>
      </c>
      <c r="H138" s="293">
        <v>0</v>
      </c>
      <c r="I138" s="344">
        <v>0</v>
      </c>
    </row>
    <row r="139" spans="1:10" ht="21" thickBot="1" x14ac:dyDescent="0.25">
      <c r="A139" s="729"/>
      <c r="B139" s="848"/>
      <c r="C139" s="428">
        <v>2</v>
      </c>
      <c r="D139" s="334" t="s">
        <v>904</v>
      </c>
      <c r="E139" s="422"/>
      <c r="F139" s="293"/>
      <c r="G139" s="293"/>
      <c r="H139" s="293"/>
      <c r="I139" s="344"/>
    </row>
    <row r="140" spans="1:10" ht="21" thickBot="1" x14ac:dyDescent="0.25">
      <c r="A140" s="729"/>
      <c r="B140" s="848"/>
      <c r="C140" s="428">
        <v>3</v>
      </c>
      <c r="D140" s="334" t="s">
        <v>905</v>
      </c>
      <c r="E140" s="422"/>
      <c r="F140" s="293">
        <v>0</v>
      </c>
      <c r="G140" s="293">
        <v>0</v>
      </c>
      <c r="H140" s="293">
        <v>0</v>
      </c>
      <c r="I140" s="344">
        <v>0</v>
      </c>
    </row>
    <row r="141" spans="1:10" ht="21" thickBot="1" x14ac:dyDescent="0.25">
      <c r="A141" s="729"/>
      <c r="B141" s="848"/>
      <c r="C141" s="428">
        <v>4</v>
      </c>
      <c r="D141" s="334" t="s">
        <v>906</v>
      </c>
      <c r="E141" s="422"/>
      <c r="F141" s="293"/>
      <c r="G141" s="293"/>
      <c r="H141" s="293"/>
      <c r="I141" s="344"/>
    </row>
    <row r="142" spans="1:10" ht="21" thickBot="1" x14ac:dyDescent="0.25">
      <c r="A142" s="729"/>
      <c r="B142" s="848"/>
      <c r="C142" s="428">
        <v>5</v>
      </c>
      <c r="D142" s="334" t="s">
        <v>1290</v>
      </c>
      <c r="E142" s="422"/>
      <c r="F142" s="293"/>
      <c r="G142" s="293"/>
      <c r="H142" s="293"/>
      <c r="I142" s="344"/>
    </row>
    <row r="143" spans="1:10" ht="21" thickBot="1" x14ac:dyDescent="0.25">
      <c r="A143" s="729"/>
      <c r="B143" s="848"/>
      <c r="C143" s="428">
        <v>6</v>
      </c>
      <c r="D143" s="334" t="s">
        <v>1283</v>
      </c>
      <c r="E143" s="422"/>
      <c r="F143" s="293"/>
      <c r="G143" s="293"/>
      <c r="H143" s="293"/>
      <c r="I143" s="344"/>
    </row>
    <row r="144" spans="1:10" ht="21" thickBot="1" x14ac:dyDescent="0.25">
      <c r="A144" s="729"/>
      <c r="B144" s="848"/>
      <c r="C144" s="428"/>
      <c r="D144" s="3" t="s">
        <v>1536</v>
      </c>
      <c r="E144" s="510"/>
      <c r="F144" s="96">
        <v>19</v>
      </c>
      <c r="G144" s="96">
        <v>15</v>
      </c>
      <c r="H144" s="96">
        <v>6</v>
      </c>
      <c r="I144" s="97">
        <v>8</v>
      </c>
    </row>
    <row r="145" spans="1:10" ht="19.5" thickBot="1" x14ac:dyDescent="0.25">
      <c r="A145" s="729"/>
      <c r="B145" s="848"/>
      <c r="C145" s="428"/>
      <c r="D145" s="3" t="s">
        <v>1507</v>
      </c>
      <c r="E145" s="420"/>
      <c r="F145" s="141">
        <f>(F144*1.73*380*0.9)/1000</f>
        <v>11.241539999999999</v>
      </c>
      <c r="G145" s="141">
        <f>(G144*1.73*380*0.9)/1000</f>
        <v>8.8749000000000002</v>
      </c>
      <c r="H145" s="141">
        <f>(H144*1.73*380*0.9)/1000</f>
        <v>3.5499599999999996</v>
      </c>
      <c r="I145" s="142"/>
      <c r="J145" s="177"/>
    </row>
    <row r="146" spans="1:10" ht="18.75" thickBot="1" x14ac:dyDescent="0.25">
      <c r="A146" s="729"/>
      <c r="B146" s="848"/>
      <c r="C146" s="428"/>
      <c r="D146" s="3" t="s">
        <v>1535</v>
      </c>
      <c r="E146" s="421"/>
      <c r="F146" s="742">
        <f>(F145+G145+H145)</f>
        <v>23.666399999999996</v>
      </c>
      <c r="G146" s="743"/>
      <c r="H146" s="743"/>
      <c r="I146" s="744"/>
      <c r="J146" s="177"/>
    </row>
    <row r="147" spans="1:10" ht="42" customHeight="1" thickBot="1" x14ac:dyDescent="0.25">
      <c r="A147" s="873"/>
      <c r="B147" s="873"/>
      <c r="C147" s="873"/>
      <c r="D147" s="873"/>
      <c r="E147" s="873"/>
      <c r="F147" s="873"/>
      <c r="G147" s="873"/>
      <c r="H147" s="873"/>
      <c r="I147" s="873"/>
    </row>
    <row r="148" spans="1:10" ht="54.75" thickBot="1" x14ac:dyDescent="0.25">
      <c r="A148" s="256" t="s">
        <v>1334</v>
      </c>
      <c r="B148" s="93"/>
      <c r="C148" s="414" t="s">
        <v>1630</v>
      </c>
      <c r="D148" s="191" t="s">
        <v>1543</v>
      </c>
      <c r="E148" s="417" t="s">
        <v>1629</v>
      </c>
      <c r="F148" s="131" t="str">
        <f>'Данные по ТП'!C200</f>
        <v>ТМ-160/6</v>
      </c>
      <c r="G148" s="132" t="s">
        <v>1544</v>
      </c>
      <c r="H148" s="131" t="s">
        <v>5</v>
      </c>
      <c r="I148" s="133">
        <f>'Данные по ТП'!F200</f>
        <v>498</v>
      </c>
    </row>
    <row r="149" spans="1:10" ht="21" thickBot="1" x14ac:dyDescent="0.25">
      <c r="A149" s="728" t="s">
        <v>1335</v>
      </c>
      <c r="B149" s="874" t="s">
        <v>1336</v>
      </c>
      <c r="C149" s="428">
        <v>1</v>
      </c>
      <c r="D149" s="334" t="s">
        <v>1294</v>
      </c>
      <c r="E149" s="422"/>
      <c r="F149" s="293"/>
      <c r="G149" s="293"/>
      <c r="H149" s="293"/>
      <c r="I149" s="344"/>
    </row>
    <row r="150" spans="1:10" ht="21" thickBot="1" x14ac:dyDescent="0.25">
      <c r="A150" s="729"/>
      <c r="B150" s="848"/>
      <c r="C150" s="428">
        <v>2</v>
      </c>
      <c r="D150" s="334" t="s">
        <v>904</v>
      </c>
      <c r="E150" s="422"/>
      <c r="F150" s="293"/>
      <c r="G150" s="293"/>
      <c r="H150" s="293"/>
      <c r="I150" s="344"/>
    </row>
    <row r="151" spans="1:10" ht="21" thickBot="1" x14ac:dyDescent="0.25">
      <c r="A151" s="729"/>
      <c r="B151" s="848"/>
      <c r="C151" s="428">
        <v>3</v>
      </c>
      <c r="D151" s="334" t="s">
        <v>905</v>
      </c>
      <c r="E151" s="422"/>
      <c r="F151" s="293"/>
      <c r="G151" s="293"/>
      <c r="H151" s="293"/>
      <c r="I151" s="344"/>
    </row>
    <row r="152" spans="1:10" ht="21" thickBot="1" x14ac:dyDescent="0.25">
      <c r="A152" s="729"/>
      <c r="B152" s="848"/>
      <c r="C152" s="428">
        <v>4</v>
      </c>
      <c r="D152" s="334" t="s">
        <v>906</v>
      </c>
      <c r="E152" s="422"/>
      <c r="F152" s="293"/>
      <c r="G152" s="293"/>
      <c r="H152" s="293"/>
      <c r="I152" s="344"/>
    </row>
    <row r="153" spans="1:10" ht="21" thickBot="1" x14ac:dyDescent="0.25">
      <c r="A153" s="729"/>
      <c r="B153" s="848"/>
      <c r="C153" s="428">
        <v>5</v>
      </c>
      <c r="D153" s="334">
        <v>5</v>
      </c>
      <c r="E153" s="422"/>
      <c r="F153" s="293">
        <v>100</v>
      </c>
      <c r="G153" s="293">
        <v>56</v>
      </c>
      <c r="H153" s="293">
        <v>69</v>
      </c>
      <c r="I153" s="344">
        <v>11</v>
      </c>
    </row>
    <row r="154" spans="1:10" ht="21" thickBot="1" x14ac:dyDescent="0.25">
      <c r="A154" s="729"/>
      <c r="B154" s="848"/>
      <c r="C154" s="428">
        <v>6</v>
      </c>
      <c r="D154" s="334" t="s">
        <v>1283</v>
      </c>
      <c r="E154" s="422"/>
      <c r="F154" s="293"/>
      <c r="G154" s="293"/>
      <c r="H154" s="293"/>
      <c r="I154" s="344"/>
    </row>
    <row r="155" spans="1:10" ht="21" thickBot="1" x14ac:dyDescent="0.25">
      <c r="A155" s="729"/>
      <c r="B155" s="848"/>
      <c r="C155" s="428"/>
      <c r="D155" s="3" t="s">
        <v>1536</v>
      </c>
      <c r="E155" s="420"/>
      <c r="F155" s="99">
        <f>SUM(F149:F154)</f>
        <v>100</v>
      </c>
      <c r="G155" s="99">
        <f>SUM(G149:G154)</f>
        <v>56</v>
      </c>
      <c r="H155" s="99">
        <f>SUM(H149:H154)</f>
        <v>69</v>
      </c>
      <c r="I155" s="100">
        <v>11</v>
      </c>
      <c r="J155" s="177"/>
    </row>
    <row r="156" spans="1:10" ht="19.5" thickBot="1" x14ac:dyDescent="0.25">
      <c r="A156" s="729"/>
      <c r="B156" s="848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33.132959999999997</v>
      </c>
      <c r="H156" s="141">
        <f>(H155*1.73*380*0.9)/1000</f>
        <v>40.824539999999999</v>
      </c>
      <c r="I156" s="142"/>
      <c r="J156" s="177"/>
    </row>
    <row r="157" spans="1:10" ht="18.75" thickBot="1" x14ac:dyDescent="0.25">
      <c r="A157" s="730"/>
      <c r="B157" s="849"/>
      <c r="C157" s="432"/>
      <c r="D157" s="3" t="s">
        <v>1535</v>
      </c>
      <c r="E157" s="421"/>
      <c r="F157" s="742">
        <f>(F156+G156+H156)</f>
        <v>133.12349999999998</v>
      </c>
      <c r="G157" s="743"/>
      <c r="H157" s="743"/>
      <c r="I157" s="744"/>
      <c r="J157" s="177"/>
    </row>
    <row r="158" spans="1:10" s="103" customFormat="1" x14ac:dyDescent="0.25">
      <c r="C158" s="415"/>
      <c r="E158" s="415"/>
    </row>
    <row r="159" spans="1:10" s="103" customFormat="1" x14ac:dyDescent="0.25">
      <c r="C159" s="415"/>
      <c r="E159" s="415"/>
    </row>
    <row r="160" spans="1:10" s="103" customFormat="1" x14ac:dyDescent="0.25">
      <c r="C160" s="415"/>
      <c r="E160" s="415"/>
    </row>
    <row r="161" spans="3:5" s="103" customFormat="1" x14ac:dyDescent="0.25">
      <c r="C161" s="415"/>
      <c r="E161" s="415"/>
    </row>
    <row r="162" spans="3:5" s="103" customFormat="1" x14ac:dyDescent="0.25">
      <c r="C162" s="415"/>
      <c r="E162" s="415"/>
    </row>
    <row r="163" spans="3:5" s="103" customFormat="1" x14ac:dyDescent="0.25">
      <c r="C163" s="415"/>
      <c r="E163" s="415"/>
    </row>
    <row r="164" spans="3:5" s="103" customFormat="1" x14ac:dyDescent="0.25">
      <c r="C164" s="415"/>
      <c r="E164" s="415"/>
    </row>
    <row r="165" spans="3:5" s="103" customFormat="1" x14ac:dyDescent="0.25">
      <c r="C165" s="415"/>
      <c r="E165" s="415"/>
    </row>
    <row r="166" spans="3:5" s="103" customFormat="1" x14ac:dyDescent="0.25">
      <c r="C166" s="415"/>
      <c r="E166" s="415"/>
    </row>
    <row r="167" spans="3:5" s="103" customFormat="1" x14ac:dyDescent="0.25">
      <c r="C167" s="415"/>
      <c r="E167" s="415"/>
    </row>
    <row r="168" spans="3:5" s="103" customFormat="1" x14ac:dyDescent="0.25">
      <c r="C168" s="415"/>
      <c r="E168" s="415"/>
    </row>
    <row r="169" spans="3:5" s="103" customFormat="1" x14ac:dyDescent="0.25">
      <c r="C169" s="415"/>
      <c r="E169" s="415"/>
    </row>
    <row r="170" spans="3:5" s="103" customFormat="1" x14ac:dyDescent="0.25">
      <c r="C170" s="415"/>
      <c r="E170" s="415"/>
    </row>
    <row r="171" spans="3:5" s="103" customFormat="1" x14ac:dyDescent="0.25">
      <c r="C171" s="415"/>
      <c r="E171" s="415"/>
    </row>
    <row r="172" spans="3:5" s="103" customFormat="1" x14ac:dyDescent="0.25">
      <c r="C172" s="415"/>
      <c r="E172" s="415"/>
    </row>
    <row r="173" spans="3:5" s="103" customFormat="1" x14ac:dyDescent="0.25">
      <c r="C173" s="415"/>
      <c r="E173" s="415"/>
    </row>
    <row r="174" spans="3:5" s="103" customFormat="1" x14ac:dyDescent="0.25">
      <c r="C174" s="415"/>
      <c r="E174" s="415"/>
    </row>
    <row r="175" spans="3:5" s="103" customFormat="1" x14ac:dyDescent="0.25">
      <c r="C175" s="415"/>
      <c r="E175" s="415"/>
    </row>
    <row r="176" spans="3:5" s="103" customFormat="1" x14ac:dyDescent="0.25">
      <c r="C176" s="415"/>
      <c r="E176" s="415"/>
    </row>
    <row r="177" spans="3:5" s="103" customFormat="1" x14ac:dyDescent="0.25">
      <c r="C177" s="415"/>
      <c r="E177" s="415"/>
    </row>
    <row r="178" spans="3:5" s="103" customFormat="1" x14ac:dyDescent="0.25">
      <c r="C178" s="415"/>
      <c r="E178" s="415"/>
    </row>
    <row r="179" spans="3:5" s="103" customFormat="1" x14ac:dyDescent="0.25">
      <c r="C179" s="415"/>
      <c r="E179" s="415"/>
    </row>
    <row r="180" spans="3:5" s="103" customFormat="1" x14ac:dyDescent="0.25">
      <c r="C180" s="415"/>
      <c r="E180" s="415"/>
    </row>
    <row r="181" spans="3:5" s="103" customFormat="1" x14ac:dyDescent="0.25">
      <c r="C181" s="415"/>
      <c r="E181" s="415"/>
    </row>
    <row r="182" spans="3:5" s="103" customFormat="1" x14ac:dyDescent="0.25">
      <c r="C182" s="415"/>
      <c r="E182" s="415"/>
    </row>
    <row r="183" spans="3:5" s="103" customFormat="1" x14ac:dyDescent="0.25">
      <c r="C183" s="415"/>
      <c r="E183" s="415"/>
    </row>
    <row r="184" spans="3:5" s="103" customFormat="1" x14ac:dyDescent="0.25">
      <c r="C184" s="415"/>
      <c r="E184" s="415"/>
    </row>
    <row r="185" spans="3:5" s="103" customFormat="1" x14ac:dyDescent="0.25">
      <c r="C185" s="415"/>
      <c r="E185" s="415"/>
    </row>
    <row r="186" spans="3:5" s="103" customFormat="1" x14ac:dyDescent="0.25">
      <c r="C186" s="415"/>
      <c r="E186" s="415"/>
    </row>
    <row r="187" spans="3:5" s="103" customFormat="1" x14ac:dyDescent="0.25">
      <c r="C187" s="415"/>
      <c r="E187" s="415"/>
    </row>
    <row r="188" spans="3:5" s="103" customFormat="1" x14ac:dyDescent="0.25">
      <c r="C188" s="415"/>
      <c r="E188" s="415"/>
    </row>
    <row r="189" spans="3:5" s="103" customFormat="1" x14ac:dyDescent="0.25">
      <c r="C189" s="415"/>
      <c r="E189" s="415"/>
    </row>
    <row r="190" spans="3:5" s="103" customFormat="1" x14ac:dyDescent="0.25">
      <c r="C190" s="415"/>
      <c r="E190" s="415"/>
    </row>
    <row r="191" spans="3:5" s="103" customFormat="1" x14ac:dyDescent="0.25">
      <c r="C191" s="415"/>
      <c r="E191" s="415"/>
    </row>
    <row r="192" spans="3:5" s="103" customFormat="1" x14ac:dyDescent="0.25">
      <c r="C192" s="415"/>
      <c r="E192" s="415"/>
    </row>
    <row r="193" spans="3:5" s="103" customFormat="1" x14ac:dyDescent="0.25">
      <c r="C193" s="415"/>
      <c r="E193" s="415"/>
    </row>
    <row r="194" spans="3:5" s="103" customFormat="1" x14ac:dyDescent="0.25">
      <c r="C194" s="415"/>
      <c r="E194" s="415"/>
    </row>
    <row r="195" spans="3:5" s="103" customFormat="1" x14ac:dyDescent="0.25">
      <c r="C195" s="415"/>
      <c r="E195" s="415"/>
    </row>
    <row r="196" spans="3:5" s="103" customFormat="1" x14ac:dyDescent="0.25">
      <c r="C196" s="415"/>
      <c r="E196" s="415"/>
    </row>
    <row r="197" spans="3:5" s="103" customFormat="1" x14ac:dyDescent="0.25">
      <c r="C197" s="415"/>
      <c r="E197" s="415"/>
    </row>
    <row r="198" spans="3:5" s="103" customFormat="1" x14ac:dyDescent="0.25">
      <c r="C198" s="415"/>
      <c r="E198" s="415"/>
    </row>
    <row r="199" spans="3:5" s="103" customFormat="1" x14ac:dyDescent="0.25">
      <c r="C199" s="415"/>
      <c r="E199" s="415"/>
    </row>
    <row r="200" spans="3:5" s="103" customFormat="1" x14ac:dyDescent="0.25">
      <c r="C200" s="415"/>
      <c r="E200" s="415"/>
    </row>
    <row r="201" spans="3:5" s="103" customFormat="1" x14ac:dyDescent="0.25">
      <c r="C201" s="415"/>
      <c r="E201" s="415"/>
    </row>
    <row r="202" spans="3:5" s="103" customFormat="1" x14ac:dyDescent="0.25">
      <c r="C202" s="415"/>
      <c r="E202" s="415"/>
    </row>
    <row r="203" spans="3:5" s="103" customFormat="1" x14ac:dyDescent="0.25">
      <c r="C203" s="415"/>
      <c r="E203" s="415"/>
    </row>
    <row r="204" spans="3:5" s="103" customFormat="1" x14ac:dyDescent="0.25">
      <c r="C204" s="415"/>
      <c r="E204" s="415"/>
    </row>
    <row r="205" spans="3:5" s="103" customFormat="1" x14ac:dyDescent="0.25">
      <c r="C205" s="415"/>
      <c r="E205" s="415"/>
    </row>
    <row r="206" spans="3:5" s="103" customFormat="1" x14ac:dyDescent="0.25">
      <c r="C206" s="415"/>
      <c r="E206" s="415"/>
    </row>
    <row r="207" spans="3:5" s="103" customFormat="1" x14ac:dyDescent="0.25">
      <c r="C207" s="415"/>
      <c r="E207" s="415"/>
    </row>
    <row r="208" spans="3:5" s="103" customFormat="1" x14ac:dyDescent="0.25">
      <c r="C208" s="415"/>
      <c r="E208" s="415"/>
    </row>
    <row r="209" spans="3:5" s="103" customFormat="1" x14ac:dyDescent="0.25">
      <c r="C209" s="415"/>
      <c r="E209" s="415"/>
    </row>
    <row r="210" spans="3:5" s="103" customFormat="1" x14ac:dyDescent="0.25">
      <c r="C210" s="415"/>
      <c r="E210" s="415"/>
    </row>
    <row r="211" spans="3:5" s="103" customFormat="1" x14ac:dyDescent="0.25">
      <c r="C211" s="415"/>
      <c r="E211" s="415"/>
    </row>
    <row r="212" spans="3:5" s="103" customFormat="1" x14ac:dyDescent="0.25">
      <c r="C212" s="415"/>
      <c r="E212" s="415"/>
    </row>
    <row r="213" spans="3:5" s="103" customFormat="1" x14ac:dyDescent="0.25">
      <c r="C213" s="415"/>
      <c r="E213" s="415"/>
    </row>
    <row r="214" spans="3:5" s="103" customFormat="1" x14ac:dyDescent="0.25">
      <c r="C214" s="415"/>
      <c r="E214" s="415"/>
    </row>
    <row r="215" spans="3:5" s="103" customFormat="1" x14ac:dyDescent="0.25">
      <c r="C215" s="415"/>
      <c r="E215" s="415"/>
    </row>
    <row r="216" spans="3:5" s="103" customFormat="1" x14ac:dyDescent="0.25">
      <c r="C216" s="415"/>
      <c r="E216" s="415"/>
    </row>
    <row r="217" spans="3:5" s="103" customFormat="1" x14ac:dyDescent="0.25">
      <c r="C217" s="415"/>
      <c r="E217" s="415"/>
    </row>
    <row r="218" spans="3:5" s="103" customFormat="1" x14ac:dyDescent="0.25">
      <c r="C218" s="415"/>
      <c r="E218" s="415"/>
    </row>
    <row r="219" spans="3:5" s="103" customFormat="1" x14ac:dyDescent="0.25">
      <c r="C219" s="415"/>
      <c r="E219" s="415"/>
    </row>
    <row r="220" spans="3:5" s="103" customFormat="1" x14ac:dyDescent="0.25">
      <c r="C220" s="415"/>
      <c r="E220" s="415"/>
    </row>
    <row r="221" spans="3:5" s="103" customFormat="1" x14ac:dyDescent="0.25">
      <c r="C221" s="415"/>
      <c r="E221" s="415"/>
    </row>
    <row r="222" spans="3:5" s="103" customFormat="1" x14ac:dyDescent="0.25">
      <c r="C222" s="415"/>
      <c r="E222" s="415"/>
    </row>
    <row r="223" spans="3:5" s="103" customFormat="1" x14ac:dyDescent="0.25">
      <c r="C223" s="415"/>
      <c r="E223" s="415"/>
    </row>
    <row r="224" spans="3:5" s="103" customFormat="1" x14ac:dyDescent="0.25">
      <c r="C224" s="415"/>
      <c r="E224" s="415"/>
    </row>
    <row r="225" spans="3:5" s="103" customFormat="1" x14ac:dyDescent="0.25">
      <c r="C225" s="415"/>
      <c r="E225" s="415"/>
    </row>
    <row r="226" spans="3:5" s="103" customFormat="1" x14ac:dyDescent="0.25">
      <c r="C226" s="415"/>
      <c r="E226" s="415"/>
    </row>
    <row r="227" spans="3:5" s="103" customFormat="1" x14ac:dyDescent="0.25">
      <c r="C227" s="415"/>
      <c r="E227" s="415"/>
    </row>
    <row r="228" spans="3:5" s="103" customFormat="1" x14ac:dyDescent="0.25">
      <c r="C228" s="415"/>
      <c r="E228" s="415"/>
    </row>
    <row r="229" spans="3:5" s="103" customFormat="1" x14ac:dyDescent="0.25">
      <c r="C229" s="415"/>
      <c r="E229" s="415"/>
    </row>
    <row r="230" spans="3:5" s="103" customFormat="1" x14ac:dyDescent="0.25">
      <c r="C230" s="415"/>
      <c r="E230" s="415"/>
    </row>
    <row r="231" spans="3:5" s="103" customFormat="1" x14ac:dyDescent="0.25">
      <c r="C231" s="415"/>
      <c r="E231" s="415"/>
    </row>
    <row r="232" spans="3:5" s="103" customFormat="1" x14ac:dyDescent="0.25">
      <c r="C232" s="415"/>
      <c r="E232" s="415"/>
    </row>
    <row r="233" spans="3:5" s="103" customFormat="1" x14ac:dyDescent="0.25">
      <c r="C233" s="415"/>
      <c r="E233" s="415"/>
    </row>
    <row r="234" spans="3:5" s="103" customFormat="1" x14ac:dyDescent="0.25">
      <c r="C234" s="415"/>
      <c r="E234" s="415"/>
    </row>
    <row r="235" spans="3:5" s="103" customFormat="1" x14ac:dyDescent="0.25">
      <c r="C235" s="415"/>
      <c r="E235" s="415"/>
    </row>
    <row r="236" spans="3:5" s="103" customFormat="1" x14ac:dyDescent="0.25">
      <c r="C236" s="415"/>
      <c r="E236" s="415"/>
    </row>
    <row r="237" spans="3:5" s="103" customFormat="1" x14ac:dyDescent="0.25">
      <c r="C237" s="415"/>
      <c r="E237" s="415"/>
    </row>
    <row r="238" spans="3:5" s="103" customFormat="1" x14ac:dyDescent="0.25">
      <c r="C238" s="415"/>
      <c r="E238" s="415"/>
    </row>
    <row r="239" spans="3:5" s="103" customFormat="1" x14ac:dyDescent="0.25">
      <c r="C239" s="415"/>
      <c r="E239" s="415"/>
    </row>
    <row r="240" spans="3:5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</sheetData>
  <mergeCells count="59">
    <mergeCell ref="F1:F5"/>
    <mergeCell ref="G1:G5"/>
    <mergeCell ref="H1:H5"/>
    <mergeCell ref="I1:I5"/>
    <mergeCell ref="A7:A15"/>
    <mergeCell ref="B7:B15"/>
    <mergeCell ref="F15:I15"/>
    <mergeCell ref="A16:I16"/>
    <mergeCell ref="A18:A26"/>
    <mergeCell ref="B18:B26"/>
    <mergeCell ref="A27:I27"/>
    <mergeCell ref="A29:A37"/>
    <mergeCell ref="B29:B37"/>
    <mergeCell ref="F37:I37"/>
    <mergeCell ref="F26:I26"/>
    <mergeCell ref="A38:I38"/>
    <mergeCell ref="A40:A48"/>
    <mergeCell ref="B40:B48"/>
    <mergeCell ref="A49:I49"/>
    <mergeCell ref="A51:A58"/>
    <mergeCell ref="B51:B58"/>
    <mergeCell ref="F58:I58"/>
    <mergeCell ref="F48:I48"/>
    <mergeCell ref="A59:I59"/>
    <mergeCell ref="A61:A69"/>
    <mergeCell ref="B61:B69"/>
    <mergeCell ref="A70:I70"/>
    <mergeCell ref="A72:A80"/>
    <mergeCell ref="B72:B80"/>
    <mergeCell ref="F80:I80"/>
    <mergeCell ref="F69:I69"/>
    <mergeCell ref="A116:A124"/>
    <mergeCell ref="B116:B124"/>
    <mergeCell ref="A81:I81"/>
    <mergeCell ref="A83:A91"/>
    <mergeCell ref="B83:B91"/>
    <mergeCell ref="A92:I92"/>
    <mergeCell ref="A94:A102"/>
    <mergeCell ref="B94:B102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  <mergeCell ref="F146:I146"/>
    <mergeCell ref="F135:I1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Q332"/>
  <sheetViews>
    <sheetView zoomScale="70" zoomScaleNormal="70" workbookViewId="0">
      <selection activeCell="F26" sqref="F26:I26"/>
    </sheetView>
  </sheetViews>
  <sheetFormatPr defaultRowHeight="18" x14ac:dyDescent="0.25"/>
  <cols>
    <col min="1" max="1" width="36.42578125" customWidth="1"/>
    <col min="3" max="3" width="14" style="522" customWidth="1"/>
    <col min="4" max="4" width="44.28515625" customWidth="1"/>
    <col min="5" max="5" width="17.85546875" customWidth="1"/>
    <col min="6" max="6" width="19.5703125" customWidth="1"/>
    <col min="7" max="7" width="11" customWidth="1"/>
    <col min="8" max="8" width="11.28515625" customWidth="1"/>
    <col min="9" max="9" width="13.5703125" customWidth="1"/>
    <col min="10" max="43" width="9.140625" style="103"/>
  </cols>
  <sheetData>
    <row r="1" spans="1:10" ht="20.25" customHeight="1" x14ac:dyDescent="0.2">
      <c r="A1" s="60" t="s">
        <v>474</v>
      </c>
      <c r="B1" s="90" t="s">
        <v>5</v>
      </c>
      <c r="C1" s="511"/>
      <c r="D1" s="90" t="s">
        <v>5</v>
      </c>
      <c r="E1" s="90"/>
      <c r="F1" s="839" t="s">
        <v>9</v>
      </c>
      <c r="G1" s="839" t="s">
        <v>10</v>
      </c>
      <c r="H1" s="839" t="s">
        <v>11</v>
      </c>
      <c r="I1" s="839" t="s">
        <v>12</v>
      </c>
    </row>
    <row r="2" spans="1:10" ht="23.25" customHeight="1" x14ac:dyDescent="0.2">
      <c r="A2" s="61" t="s">
        <v>1</v>
      </c>
      <c r="B2" s="91" t="s">
        <v>1275</v>
      </c>
      <c r="C2" s="512"/>
      <c r="D2" s="91" t="s">
        <v>94</v>
      </c>
      <c r="E2" s="91"/>
      <c r="F2" s="840"/>
      <c r="G2" s="840"/>
      <c r="H2" s="840"/>
      <c r="I2" s="840"/>
    </row>
    <row r="3" spans="1:10" ht="18.75" customHeight="1" x14ac:dyDescent="0.2">
      <c r="A3" s="61" t="s">
        <v>2</v>
      </c>
      <c r="B3" s="92"/>
      <c r="C3" s="513"/>
      <c r="D3" s="91" t="s">
        <v>95</v>
      </c>
      <c r="E3" s="91"/>
      <c r="F3" s="840"/>
      <c r="G3" s="840"/>
      <c r="H3" s="840"/>
      <c r="I3" s="840"/>
    </row>
    <row r="4" spans="1:10" ht="20.25" x14ac:dyDescent="0.2">
      <c r="A4" s="61" t="s">
        <v>93</v>
      </c>
      <c r="B4" s="92"/>
      <c r="C4" s="513"/>
      <c r="D4" s="92"/>
      <c r="E4" s="92"/>
      <c r="F4" s="840"/>
      <c r="G4" s="840"/>
      <c r="H4" s="840"/>
      <c r="I4" s="840"/>
    </row>
    <row r="5" spans="1:10" ht="21" thickBot="1" x14ac:dyDescent="0.25">
      <c r="A5" s="62" t="s">
        <v>4</v>
      </c>
      <c r="B5" s="93"/>
      <c r="C5" s="514"/>
      <c r="D5" s="93"/>
      <c r="E5" s="93"/>
      <c r="F5" s="841"/>
      <c r="G5" s="841"/>
      <c r="H5" s="841"/>
      <c r="I5" s="841"/>
    </row>
    <row r="6" spans="1:10" ht="41.25" customHeight="1" thickBot="1" x14ac:dyDescent="0.25">
      <c r="A6" s="256" t="s">
        <v>1337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ТП'!C200</f>
        <v>ТМ-160/6</v>
      </c>
      <c r="G6" s="132" t="s">
        <v>1544</v>
      </c>
      <c r="H6" s="131" t="s">
        <v>5</v>
      </c>
      <c r="I6" s="133">
        <f>'Данные по ТП'!F200</f>
        <v>498</v>
      </c>
    </row>
    <row r="7" spans="1:10" ht="19.5" customHeight="1" thickBot="1" x14ac:dyDescent="0.25">
      <c r="A7" s="728" t="s">
        <v>1204</v>
      </c>
      <c r="B7" s="874" t="s">
        <v>1338</v>
      </c>
      <c r="C7" s="428">
        <v>1</v>
      </c>
      <c r="D7" s="334" t="s">
        <v>1294</v>
      </c>
      <c r="E7" s="334"/>
      <c r="F7" s="387">
        <v>4</v>
      </c>
      <c r="G7" s="318">
        <v>22</v>
      </c>
      <c r="H7" s="318">
        <v>9</v>
      </c>
      <c r="I7" s="317">
        <v>15</v>
      </c>
    </row>
    <row r="8" spans="1:10" ht="19.5" thickBot="1" x14ac:dyDescent="0.25">
      <c r="A8" s="729"/>
      <c r="B8" s="848"/>
      <c r="C8" s="428">
        <v>2</v>
      </c>
      <c r="D8" s="334" t="s">
        <v>904</v>
      </c>
      <c r="E8" s="334"/>
      <c r="F8" s="387">
        <v>25</v>
      </c>
      <c r="G8" s="318">
        <v>9</v>
      </c>
      <c r="H8" s="318">
        <v>34</v>
      </c>
      <c r="I8" s="317">
        <v>18</v>
      </c>
    </row>
    <row r="9" spans="1:10" ht="19.5" thickBot="1" x14ac:dyDescent="0.25">
      <c r="A9" s="729"/>
      <c r="B9" s="848"/>
      <c r="C9" s="428">
        <v>3</v>
      </c>
      <c r="D9" s="334" t="s">
        <v>905</v>
      </c>
      <c r="E9" s="334"/>
      <c r="F9" s="387"/>
      <c r="G9" s="318"/>
      <c r="H9" s="318"/>
      <c r="I9" s="317"/>
    </row>
    <row r="10" spans="1:10" ht="19.5" thickBot="1" x14ac:dyDescent="0.25">
      <c r="A10" s="729"/>
      <c r="B10" s="848"/>
      <c r="C10" s="428">
        <v>4</v>
      </c>
      <c r="D10" s="334" t="s">
        <v>906</v>
      </c>
      <c r="E10" s="334"/>
      <c r="F10" s="387"/>
      <c r="G10" s="318"/>
      <c r="H10" s="318"/>
      <c r="I10" s="317"/>
    </row>
    <row r="11" spans="1:10" ht="19.5" thickBot="1" x14ac:dyDescent="0.25">
      <c r="A11" s="729"/>
      <c r="B11" s="848"/>
      <c r="C11" s="428">
        <v>5</v>
      </c>
      <c r="D11" s="334" t="s">
        <v>1290</v>
      </c>
      <c r="E11" s="334"/>
      <c r="F11" s="387">
        <v>11</v>
      </c>
      <c r="G11" s="318">
        <v>1</v>
      </c>
      <c r="H11" s="318">
        <v>3</v>
      </c>
      <c r="I11" s="317">
        <v>7</v>
      </c>
    </row>
    <row r="12" spans="1:10" ht="19.5" thickBot="1" x14ac:dyDescent="0.25">
      <c r="A12" s="729"/>
      <c r="B12" s="848"/>
      <c r="C12" s="428">
        <v>6</v>
      </c>
      <c r="D12" s="334" t="s">
        <v>1283</v>
      </c>
      <c r="E12" s="334"/>
      <c r="F12" s="387"/>
      <c r="G12" s="318"/>
      <c r="H12" s="318"/>
      <c r="I12" s="317"/>
    </row>
    <row r="13" spans="1:10" ht="19.5" thickBot="1" x14ac:dyDescent="0.25">
      <c r="A13" s="729"/>
      <c r="B13" s="848"/>
      <c r="C13" s="515"/>
      <c r="D13" s="335"/>
      <c r="E13" s="335"/>
      <c r="F13" s="388"/>
      <c r="G13" s="319"/>
      <c r="H13" s="319"/>
      <c r="I13" s="319"/>
    </row>
    <row r="14" spans="1:10" ht="19.5" thickBot="1" x14ac:dyDescent="0.25">
      <c r="A14" s="729"/>
      <c r="B14" s="848"/>
      <c r="C14" s="515"/>
      <c r="D14" s="108" t="s">
        <v>1536</v>
      </c>
      <c r="E14" s="108"/>
      <c r="F14" s="321">
        <f>SUM(F7:F12)</f>
        <v>40</v>
      </c>
      <c r="G14" s="321">
        <f>SUM(G7:G12)</f>
        <v>32</v>
      </c>
      <c r="H14" s="321">
        <f>SUM(H7:H12)</f>
        <v>46</v>
      </c>
      <c r="I14" s="321">
        <f>SUM(I7:I12)</f>
        <v>40</v>
      </c>
    </row>
    <row r="15" spans="1:10" ht="19.5" thickBot="1" x14ac:dyDescent="0.25">
      <c r="A15" s="729"/>
      <c r="B15" s="848"/>
      <c r="C15" s="513"/>
      <c r="D15" s="3" t="s">
        <v>1507</v>
      </c>
      <c r="E15" s="3"/>
      <c r="F15" s="141">
        <f>(F14*1.73*380*0.9)/1000</f>
        <v>23.666400000000003</v>
      </c>
      <c r="G15" s="141">
        <f>(G14*1.73*380*0.9)/1000</f>
        <v>18.933119999999999</v>
      </c>
      <c r="H15" s="141">
        <f>(H14*1.73*380*0.9)/1000</f>
        <v>27.216359999999998</v>
      </c>
      <c r="I15" s="142"/>
      <c r="J15" s="177"/>
    </row>
    <row r="16" spans="1:10" ht="18.75" thickBot="1" x14ac:dyDescent="0.25">
      <c r="A16" s="730"/>
      <c r="B16" s="849"/>
      <c r="C16" s="514"/>
      <c r="D16" s="3" t="s">
        <v>1535</v>
      </c>
      <c r="E16" s="391"/>
      <c r="F16" s="742">
        <f>(F15+G15+H15)</f>
        <v>69.815879999999993</v>
      </c>
      <c r="G16" s="743"/>
      <c r="H16" s="743"/>
      <c r="I16" s="744"/>
      <c r="J16" s="177"/>
    </row>
    <row r="17" spans="1:10" ht="25.5" customHeight="1" thickBot="1" x14ac:dyDescent="0.25">
      <c r="A17" s="793"/>
      <c r="B17" s="793"/>
      <c r="C17" s="793"/>
      <c r="D17" s="793"/>
      <c r="E17" s="793"/>
      <c r="F17" s="793"/>
      <c r="G17" s="793"/>
      <c r="H17" s="793"/>
      <c r="I17" s="793"/>
      <c r="J17" s="177"/>
    </row>
    <row r="18" spans="1:10" ht="36" customHeight="1" thickBot="1" x14ac:dyDescent="0.25">
      <c r="A18" s="728" t="s">
        <v>1315</v>
      </c>
      <c r="B18" s="875" t="s">
        <v>1339</v>
      </c>
      <c r="C18" s="518" t="s">
        <v>1630</v>
      </c>
      <c r="D18" s="191" t="s">
        <v>1543</v>
      </c>
      <c r="E18" s="417" t="s">
        <v>1629</v>
      </c>
      <c r="F18" s="131" t="str">
        <f>'Данные по ТП'!C201</f>
        <v>ТМ-400/6</v>
      </c>
      <c r="G18" s="132" t="s">
        <v>1544</v>
      </c>
      <c r="H18" s="131" t="s">
        <v>5</v>
      </c>
      <c r="I18" s="133">
        <f>'Данные по ТП'!F201</f>
        <v>202</v>
      </c>
      <c r="J18" s="177"/>
    </row>
    <row r="19" spans="1:10" ht="19.5" thickBot="1" x14ac:dyDescent="0.25">
      <c r="A19" s="729"/>
      <c r="B19" s="875"/>
      <c r="C19" s="519" t="s">
        <v>1642</v>
      </c>
      <c r="D19" s="335" t="s">
        <v>1340</v>
      </c>
      <c r="E19" s="335"/>
      <c r="F19" s="388">
        <v>0</v>
      </c>
      <c r="G19" s="319">
        <v>0</v>
      </c>
      <c r="H19" s="319">
        <v>0</v>
      </c>
      <c r="I19" s="319">
        <v>0</v>
      </c>
    </row>
    <row r="20" spans="1:10" ht="19.5" thickBot="1" x14ac:dyDescent="0.25">
      <c r="A20" s="729"/>
      <c r="B20" s="875"/>
      <c r="C20" s="519" t="s">
        <v>1641</v>
      </c>
      <c r="D20" s="335" t="s">
        <v>1341</v>
      </c>
      <c r="E20" s="335"/>
      <c r="F20" s="388">
        <v>21</v>
      </c>
      <c r="G20" s="319">
        <v>1</v>
      </c>
      <c r="H20" s="319">
        <v>0</v>
      </c>
      <c r="I20" s="319">
        <v>20</v>
      </c>
    </row>
    <row r="21" spans="1:10" ht="19.5" thickBot="1" x14ac:dyDescent="0.25">
      <c r="A21" s="729"/>
      <c r="B21" s="875"/>
      <c r="C21" s="519" t="s">
        <v>1643</v>
      </c>
      <c r="D21" s="335" t="s">
        <v>1342</v>
      </c>
      <c r="E21" s="335"/>
      <c r="F21" s="388">
        <v>0</v>
      </c>
      <c r="G21" s="319">
        <v>0</v>
      </c>
      <c r="H21" s="319">
        <v>0</v>
      </c>
      <c r="I21" s="319">
        <v>0</v>
      </c>
    </row>
    <row r="22" spans="1:10" ht="19.5" thickBot="1" x14ac:dyDescent="0.25">
      <c r="A22" s="729"/>
      <c r="B22" s="875"/>
      <c r="C22" s="519" t="s">
        <v>1644</v>
      </c>
      <c r="D22" s="335" t="s">
        <v>1343</v>
      </c>
      <c r="E22" s="335"/>
      <c r="F22" s="388">
        <v>0</v>
      </c>
      <c r="G22" s="319">
        <v>0</v>
      </c>
      <c r="H22" s="319">
        <v>0</v>
      </c>
      <c r="I22" s="319">
        <v>0</v>
      </c>
    </row>
    <row r="23" spans="1:10" ht="19.5" thickBot="1" x14ac:dyDescent="0.25">
      <c r="A23" s="729"/>
      <c r="B23" s="875"/>
      <c r="C23" s="519" t="s">
        <v>1645</v>
      </c>
      <c r="D23" s="335" t="s">
        <v>1344</v>
      </c>
      <c r="E23" s="335"/>
      <c r="F23" s="388">
        <v>0</v>
      </c>
      <c r="G23" s="319">
        <v>10</v>
      </c>
      <c r="H23" s="319">
        <v>6</v>
      </c>
      <c r="I23" s="319">
        <v>4</v>
      </c>
    </row>
    <row r="24" spans="1:10" ht="19.5" thickBot="1" x14ac:dyDescent="0.25">
      <c r="A24" s="729"/>
      <c r="B24" s="875"/>
      <c r="C24" s="519"/>
      <c r="D24" s="107" t="s">
        <v>1536</v>
      </c>
      <c r="E24" s="107"/>
      <c r="F24" s="94">
        <f>SUM(F18:F23)</f>
        <v>21</v>
      </c>
      <c r="G24" s="94">
        <f>SUM(G18:G23)</f>
        <v>11</v>
      </c>
      <c r="H24" s="94">
        <f>SUM(H18:H23)</f>
        <v>6</v>
      </c>
      <c r="I24" s="94">
        <f>SUM(I18:I23)</f>
        <v>226</v>
      </c>
    </row>
    <row r="25" spans="1:10" ht="19.5" thickBot="1" x14ac:dyDescent="0.25">
      <c r="A25" s="729"/>
      <c r="B25" s="875"/>
      <c r="C25" s="519"/>
      <c r="D25" s="107" t="s">
        <v>1507</v>
      </c>
      <c r="E25" s="3"/>
      <c r="F25" s="141">
        <f>(F24*1.73*380*0.9)/1000</f>
        <v>12.424860000000001</v>
      </c>
      <c r="G25" s="141">
        <f>(G24*1.73*380*0.9)/1000</f>
        <v>6.5082599999999999</v>
      </c>
      <c r="H25" s="141">
        <f>(H24*1.73*380*0.9)/1000</f>
        <v>3.5499599999999996</v>
      </c>
      <c r="I25" s="142"/>
      <c r="J25" s="177"/>
    </row>
    <row r="26" spans="1:10" ht="18.75" thickBot="1" x14ac:dyDescent="0.25">
      <c r="A26" s="730"/>
      <c r="B26" s="875"/>
      <c r="C26" s="516"/>
      <c r="D26" s="107" t="s">
        <v>1535</v>
      </c>
      <c r="E26" s="499"/>
      <c r="F26" s="742">
        <f>(F25+G25+H25)</f>
        <v>22.483080000000001</v>
      </c>
      <c r="G26" s="743"/>
      <c r="H26" s="743"/>
      <c r="I26" s="744"/>
      <c r="J26" s="177"/>
    </row>
    <row r="27" spans="1:10" ht="50.25" customHeight="1" thickBot="1" x14ac:dyDescent="0.25">
      <c r="A27" s="873"/>
      <c r="B27" s="873"/>
      <c r="C27" s="873"/>
      <c r="D27" s="873"/>
      <c r="E27" s="873"/>
      <c r="F27" s="873"/>
      <c r="G27" s="873"/>
      <c r="H27" s="873"/>
      <c r="I27" s="873"/>
    </row>
    <row r="28" spans="1:10" ht="41.25" customHeight="1" thickBot="1" x14ac:dyDescent="0.25">
      <c r="A28" s="336" t="s">
        <v>1300</v>
      </c>
      <c r="B28" s="874" t="s">
        <v>1346</v>
      </c>
      <c r="C28" s="414" t="s">
        <v>1630</v>
      </c>
      <c r="D28" s="191" t="s">
        <v>1543</v>
      </c>
      <c r="E28" s="417" t="s">
        <v>1629</v>
      </c>
      <c r="F28" s="131" t="str">
        <f>'Данные по ТП'!C202</f>
        <v>ТМ-400/6</v>
      </c>
      <c r="G28" s="132" t="s">
        <v>1544</v>
      </c>
      <c r="H28" s="131" t="s">
        <v>5</v>
      </c>
      <c r="I28" s="133" t="str">
        <f>'Данные по ТП'!F202</f>
        <v>Б/Н-8</v>
      </c>
    </row>
    <row r="29" spans="1:10" ht="19.5" customHeight="1" thickBot="1" x14ac:dyDescent="0.25">
      <c r="A29" s="728" t="s">
        <v>1345</v>
      </c>
      <c r="B29" s="848"/>
      <c r="C29" s="513">
        <v>1</v>
      </c>
      <c r="D29" s="334" t="s">
        <v>1294</v>
      </c>
      <c r="E29" s="334"/>
      <c r="F29" s="387">
        <v>25</v>
      </c>
      <c r="G29" s="318">
        <v>3</v>
      </c>
      <c r="H29" s="318">
        <v>25</v>
      </c>
      <c r="I29" s="317">
        <v>22</v>
      </c>
    </row>
    <row r="30" spans="1:10" ht="19.5" thickBot="1" x14ac:dyDescent="0.25">
      <c r="A30" s="729"/>
      <c r="B30" s="848"/>
      <c r="C30" s="513">
        <v>2</v>
      </c>
      <c r="D30" s="334" t="s">
        <v>904</v>
      </c>
      <c r="E30" s="334"/>
      <c r="F30" s="387"/>
      <c r="G30" s="318"/>
      <c r="H30" s="318"/>
      <c r="I30" s="317"/>
    </row>
    <row r="31" spans="1:10" ht="19.5" thickBot="1" x14ac:dyDescent="0.25">
      <c r="A31" s="729"/>
      <c r="B31" s="848"/>
      <c r="C31" s="513">
        <v>3</v>
      </c>
      <c r="D31" s="334" t="s">
        <v>905</v>
      </c>
      <c r="E31" s="334"/>
      <c r="F31" s="387"/>
      <c r="G31" s="318"/>
      <c r="H31" s="318"/>
      <c r="I31" s="317"/>
    </row>
    <row r="32" spans="1:10" ht="19.5" thickBot="1" x14ac:dyDescent="0.25">
      <c r="A32" s="729"/>
      <c r="B32" s="848"/>
      <c r="C32" s="513">
        <v>4</v>
      </c>
      <c r="D32" s="334" t="s">
        <v>906</v>
      </c>
      <c r="E32" s="334"/>
      <c r="F32" s="387">
        <v>10</v>
      </c>
      <c r="G32" s="318">
        <v>11</v>
      </c>
      <c r="H32" s="318">
        <v>15</v>
      </c>
      <c r="I32" s="317">
        <v>9</v>
      </c>
    </row>
    <row r="33" spans="1:10" ht="19.5" thickBot="1" x14ac:dyDescent="0.25">
      <c r="A33" s="729"/>
      <c r="B33" s="848"/>
      <c r="C33" s="513">
        <v>5</v>
      </c>
      <c r="D33" s="334" t="s">
        <v>1290</v>
      </c>
      <c r="E33" s="334"/>
      <c r="F33" s="387"/>
      <c r="G33" s="318"/>
      <c r="H33" s="318"/>
      <c r="I33" s="317"/>
    </row>
    <row r="34" spans="1:10" ht="19.5" thickBot="1" x14ac:dyDescent="0.25">
      <c r="A34" s="729"/>
      <c r="B34" s="848"/>
      <c r="C34" s="513">
        <v>6</v>
      </c>
      <c r="D34" s="334" t="s">
        <v>1283</v>
      </c>
      <c r="E34" s="334"/>
      <c r="F34" s="387"/>
      <c r="G34" s="318"/>
      <c r="H34" s="318"/>
      <c r="I34" s="317"/>
    </row>
    <row r="35" spans="1:10" ht="19.5" thickBot="1" x14ac:dyDescent="0.25">
      <c r="A35" s="729"/>
      <c r="B35" s="848"/>
      <c r="C35" s="513"/>
      <c r="D35" s="3" t="s">
        <v>1536</v>
      </c>
      <c r="E35" s="498"/>
      <c r="F35" s="86">
        <f>SUM(F29:F34)</f>
        <v>35</v>
      </c>
      <c r="G35" s="86">
        <f>SUM(G29:G34)</f>
        <v>14</v>
      </c>
      <c r="H35" s="86">
        <f>SUM(H29:H34)</f>
        <v>40</v>
      </c>
      <c r="I35" s="98">
        <f>SUM(I29:I34)</f>
        <v>31</v>
      </c>
    </row>
    <row r="36" spans="1:10" ht="19.5" thickBot="1" x14ac:dyDescent="0.25">
      <c r="A36" s="729"/>
      <c r="B36" s="848"/>
      <c r="C36" s="513"/>
      <c r="D36" s="3" t="s">
        <v>1507</v>
      </c>
      <c r="E36" s="3"/>
      <c r="F36" s="141">
        <f>(F35*1.73*380*0.9)/1000</f>
        <v>20.708100000000002</v>
      </c>
      <c r="G36" s="141">
        <f>(G35*1.73*380*0.9)/1000</f>
        <v>8.2832399999999993</v>
      </c>
      <c r="H36" s="141">
        <f>(H35*1.73*380*0.9)/1000</f>
        <v>23.666400000000003</v>
      </c>
      <c r="I36" s="142"/>
      <c r="J36" s="177"/>
    </row>
    <row r="37" spans="1:10" ht="18.75" thickBot="1" x14ac:dyDescent="0.25">
      <c r="A37" s="730"/>
      <c r="B37" s="849"/>
      <c r="C37" s="514"/>
      <c r="D37" s="3" t="s">
        <v>1535</v>
      </c>
      <c r="E37" s="391"/>
      <c r="F37" s="742">
        <f>(F36+G36+H36)</f>
        <v>52.657740000000004</v>
      </c>
      <c r="G37" s="743"/>
      <c r="H37" s="743"/>
      <c r="I37" s="744"/>
      <c r="J37" s="177"/>
    </row>
    <row r="38" spans="1:10" ht="57.75" customHeight="1" thickBot="1" x14ac:dyDescent="0.25">
      <c r="A38" s="793"/>
      <c r="B38" s="793"/>
      <c r="C38" s="793"/>
      <c r="D38" s="793"/>
      <c r="E38" s="793"/>
      <c r="F38" s="793"/>
      <c r="G38" s="793"/>
      <c r="H38" s="793"/>
      <c r="I38" s="793"/>
      <c r="J38" s="177"/>
    </row>
    <row r="39" spans="1:10" ht="36.75" customHeight="1" thickBot="1" x14ac:dyDescent="0.25">
      <c r="A39" s="728" t="s">
        <v>1161</v>
      </c>
      <c r="B39" s="874" t="s">
        <v>1347</v>
      </c>
      <c r="C39" s="414" t="s">
        <v>1630</v>
      </c>
      <c r="D39" s="191" t="s">
        <v>1543</v>
      </c>
      <c r="E39" s="417" t="s">
        <v>1629</v>
      </c>
      <c r="F39" s="131" t="str">
        <f>'Данные по ТП'!C203</f>
        <v>ТМ-160/6</v>
      </c>
      <c r="G39" s="132" t="s">
        <v>1544</v>
      </c>
      <c r="H39" s="131" t="s">
        <v>5</v>
      </c>
      <c r="I39" s="133">
        <f>'Данные по ТП'!F203</f>
        <v>186</v>
      </c>
      <c r="J39" s="177"/>
    </row>
    <row r="40" spans="1:10" ht="19.5" thickBot="1" x14ac:dyDescent="0.25">
      <c r="A40" s="729"/>
      <c r="B40" s="848"/>
      <c r="C40" s="515"/>
      <c r="D40" s="337" t="s">
        <v>1348</v>
      </c>
      <c r="E40" s="337"/>
      <c r="F40" s="384"/>
      <c r="G40" s="317"/>
      <c r="H40" s="317"/>
      <c r="I40" s="317"/>
    </row>
    <row r="41" spans="1:10" ht="19.5" thickBot="1" x14ac:dyDescent="0.25">
      <c r="A41" s="729"/>
      <c r="B41" s="848"/>
      <c r="C41" s="515">
        <v>4</v>
      </c>
      <c r="D41" s="337" t="s">
        <v>906</v>
      </c>
      <c r="E41" s="337"/>
      <c r="F41" s="384"/>
      <c r="G41" s="317"/>
      <c r="H41" s="317"/>
      <c r="I41" s="317"/>
    </row>
    <row r="42" spans="1:10" ht="19.5" thickBot="1" x14ac:dyDescent="0.25">
      <c r="A42" s="729"/>
      <c r="B42" s="848"/>
      <c r="C42" s="515">
        <v>5</v>
      </c>
      <c r="D42" s="337" t="s">
        <v>1290</v>
      </c>
      <c r="E42" s="337"/>
      <c r="F42" s="384"/>
      <c r="G42" s="317"/>
      <c r="H42" s="317"/>
      <c r="I42" s="317"/>
    </row>
    <row r="43" spans="1:10" ht="19.5" thickBot="1" x14ac:dyDescent="0.25">
      <c r="A43" s="729"/>
      <c r="B43" s="848"/>
      <c r="C43" s="515">
        <v>6</v>
      </c>
      <c r="D43" s="337" t="s">
        <v>1283</v>
      </c>
      <c r="E43" s="337"/>
      <c r="F43" s="384"/>
      <c r="G43" s="317"/>
      <c r="H43" s="317"/>
      <c r="I43" s="317"/>
    </row>
    <row r="44" spans="1:10" ht="19.5" thickBot="1" x14ac:dyDescent="0.25">
      <c r="A44" s="729"/>
      <c r="B44" s="848"/>
      <c r="C44" s="515"/>
      <c r="D44" s="108" t="s">
        <v>1536</v>
      </c>
      <c r="E44" s="500"/>
      <c r="F44" s="98">
        <f>SUM(F39:F43)</f>
        <v>0</v>
      </c>
      <c r="G44" s="98">
        <f>SUM(G39:G43)</f>
        <v>0</v>
      </c>
      <c r="H44" s="98">
        <f>SUM(H39:H43)</f>
        <v>0</v>
      </c>
      <c r="I44" s="98">
        <f>SUM(I39:I43)</f>
        <v>186</v>
      </c>
    </row>
    <row r="45" spans="1:10" ht="19.5" thickBot="1" x14ac:dyDescent="0.25">
      <c r="A45" s="729"/>
      <c r="B45" s="848"/>
      <c r="C45" s="515"/>
      <c r="D45" s="108" t="s">
        <v>1507</v>
      </c>
      <c r="E45" s="3"/>
      <c r="F45" s="141">
        <f>(F44*1.73*380*0.9)/1000</f>
        <v>0</v>
      </c>
      <c r="G45" s="141">
        <f>(G44*1.73*380*0.9)/1000</f>
        <v>0</v>
      </c>
      <c r="H45" s="141">
        <f>(H44*1.73*380*0.9)/1000</f>
        <v>0</v>
      </c>
      <c r="I45" s="142"/>
      <c r="J45" s="177"/>
    </row>
    <row r="46" spans="1:10" ht="18.75" thickBot="1" x14ac:dyDescent="0.25">
      <c r="A46" s="730"/>
      <c r="B46" s="849"/>
      <c r="C46" s="517"/>
      <c r="D46" s="108" t="s">
        <v>1535</v>
      </c>
      <c r="E46" s="392"/>
      <c r="F46" s="742">
        <f>(F45+G45+H45)</f>
        <v>0</v>
      </c>
      <c r="G46" s="743"/>
      <c r="H46" s="743"/>
      <c r="I46" s="744"/>
      <c r="J46" s="177"/>
    </row>
    <row r="47" spans="1:10" ht="44.25" customHeight="1" thickBot="1" x14ac:dyDescent="0.25">
      <c r="A47" s="793"/>
      <c r="B47" s="793"/>
      <c r="C47" s="793"/>
      <c r="D47" s="793"/>
      <c r="E47" s="793"/>
      <c r="F47" s="793"/>
      <c r="G47" s="793"/>
      <c r="H47" s="793"/>
      <c r="I47" s="793"/>
      <c r="J47" s="177"/>
    </row>
    <row r="48" spans="1:10" ht="39.75" customHeight="1" thickBot="1" x14ac:dyDescent="0.25">
      <c r="A48" s="728" t="s">
        <v>1349</v>
      </c>
      <c r="B48" s="875" t="s">
        <v>1350</v>
      </c>
      <c r="C48" s="414" t="s">
        <v>1630</v>
      </c>
      <c r="D48" s="191" t="s">
        <v>1543</v>
      </c>
      <c r="E48" s="417" t="s">
        <v>1629</v>
      </c>
      <c r="F48" s="131" t="str">
        <f>'Данные по ТП'!C204</f>
        <v>ТМ-160/10</v>
      </c>
      <c r="G48" s="132" t="s">
        <v>1544</v>
      </c>
      <c r="H48" s="131" t="s">
        <v>5</v>
      </c>
      <c r="I48" s="133">
        <f>'Данные по ТП'!F204</f>
        <v>34</v>
      </c>
      <c r="J48" s="177"/>
    </row>
    <row r="49" spans="1:10" ht="19.5" thickBot="1" x14ac:dyDescent="0.25">
      <c r="A49" s="729"/>
      <c r="B49" s="875"/>
      <c r="C49" s="516">
        <v>2</v>
      </c>
      <c r="D49" s="335" t="s">
        <v>1351</v>
      </c>
      <c r="E49" s="335"/>
      <c r="F49" s="388">
        <v>5</v>
      </c>
      <c r="G49" s="319">
        <v>0</v>
      </c>
      <c r="H49" s="319">
        <v>12</v>
      </c>
      <c r="I49" s="319">
        <v>11</v>
      </c>
    </row>
    <row r="50" spans="1:10" ht="19.5" thickBot="1" x14ac:dyDescent="0.25">
      <c r="A50" s="729"/>
      <c r="B50" s="875"/>
      <c r="C50" s="516">
        <v>3</v>
      </c>
      <c r="D50" s="335" t="s">
        <v>1352</v>
      </c>
      <c r="E50" s="335"/>
      <c r="F50" s="388">
        <v>11</v>
      </c>
      <c r="G50" s="319">
        <v>25</v>
      </c>
      <c r="H50" s="319">
        <v>25</v>
      </c>
      <c r="I50" s="319">
        <v>10</v>
      </c>
    </row>
    <row r="51" spans="1:10" ht="30.75" thickBot="1" x14ac:dyDescent="0.25">
      <c r="A51" s="729"/>
      <c r="B51" s="875"/>
      <c r="C51" s="516">
        <v>4</v>
      </c>
      <c r="D51" s="335" t="s">
        <v>1353</v>
      </c>
      <c r="E51" s="335"/>
      <c r="F51" s="388"/>
      <c r="G51" s="319"/>
      <c r="H51" s="319"/>
      <c r="I51" s="319"/>
    </row>
    <row r="52" spans="1:10" ht="19.5" thickBot="1" x14ac:dyDescent="0.25">
      <c r="A52" s="729"/>
      <c r="B52" s="875"/>
      <c r="C52" s="516">
        <v>5</v>
      </c>
      <c r="D52" s="335" t="s">
        <v>1290</v>
      </c>
      <c r="E52" s="335"/>
      <c r="F52" s="388"/>
      <c r="G52" s="319"/>
      <c r="H52" s="319"/>
      <c r="I52" s="319"/>
    </row>
    <row r="53" spans="1:10" ht="19.5" thickBot="1" x14ac:dyDescent="0.25">
      <c r="A53" s="729"/>
      <c r="B53" s="875"/>
      <c r="C53" s="516"/>
      <c r="D53" s="335" t="s">
        <v>1354</v>
      </c>
      <c r="E53" s="335"/>
      <c r="F53" s="388"/>
      <c r="G53" s="319"/>
      <c r="H53" s="319"/>
      <c r="I53" s="319"/>
    </row>
    <row r="54" spans="1:10" ht="19.5" thickBot="1" x14ac:dyDescent="0.25">
      <c r="A54" s="729"/>
      <c r="B54" s="875"/>
      <c r="C54" s="516"/>
      <c r="D54" s="107" t="s">
        <v>1536</v>
      </c>
      <c r="E54" s="107"/>
      <c r="F54" s="94">
        <f>SUM(F48:F53)</f>
        <v>16</v>
      </c>
      <c r="G54" s="94">
        <f>SUM(G48:G53)</f>
        <v>25</v>
      </c>
      <c r="H54" s="94">
        <f>SUM(H48:H53)</f>
        <v>37</v>
      </c>
      <c r="I54" s="94">
        <f>SUM(I48:I53)</f>
        <v>55</v>
      </c>
    </row>
    <row r="55" spans="1:10" ht="19.5" thickBot="1" x14ac:dyDescent="0.25">
      <c r="A55" s="729"/>
      <c r="B55" s="875"/>
      <c r="C55" s="516"/>
      <c r="D55" s="107" t="s">
        <v>1507</v>
      </c>
      <c r="E55" s="3"/>
      <c r="F55" s="141">
        <f>(F54*1.73*380*0.9)/1000</f>
        <v>9.4665599999999994</v>
      </c>
      <c r="G55" s="141">
        <f>(G54*1.73*380*0.9)/1000</f>
        <v>14.791499999999999</v>
      </c>
      <c r="H55" s="141">
        <f>(H54*1.73*380*0.9)/1000</f>
        <v>21.891420000000004</v>
      </c>
      <c r="I55" s="142"/>
      <c r="J55" s="177"/>
    </row>
    <row r="56" spans="1:10" ht="18.75" thickBot="1" x14ac:dyDescent="0.25">
      <c r="A56" s="730"/>
      <c r="B56" s="875"/>
      <c r="C56" s="516"/>
      <c r="D56" s="107" t="s">
        <v>1535</v>
      </c>
      <c r="E56" s="499"/>
      <c r="F56" s="742">
        <f>(F55+G55+H55)</f>
        <v>46.149480000000004</v>
      </c>
      <c r="G56" s="743"/>
      <c r="H56" s="743"/>
      <c r="I56" s="744"/>
      <c r="J56" s="177"/>
    </row>
    <row r="57" spans="1:10" ht="45.75" customHeight="1" thickBot="1" x14ac:dyDescent="0.25">
      <c r="A57" s="793"/>
      <c r="B57" s="793"/>
      <c r="C57" s="793"/>
      <c r="D57" s="793"/>
      <c r="E57" s="793"/>
      <c r="F57" s="793"/>
      <c r="G57" s="793"/>
      <c r="H57" s="793"/>
      <c r="I57" s="793"/>
      <c r="J57" s="177"/>
    </row>
    <row r="58" spans="1:10" ht="41.25" customHeight="1" thickBot="1" x14ac:dyDescent="0.25">
      <c r="A58" s="728" t="s">
        <v>1195</v>
      </c>
      <c r="B58" s="875" t="s">
        <v>1355</v>
      </c>
      <c r="C58" s="414" t="s">
        <v>1630</v>
      </c>
      <c r="D58" s="191" t="s">
        <v>1543</v>
      </c>
      <c r="E58" s="417" t="s">
        <v>1629</v>
      </c>
      <c r="F58" s="131" t="str">
        <f>'Данные по ТП'!C205</f>
        <v>ТМ-160/10</v>
      </c>
      <c r="G58" s="132" t="s">
        <v>1544</v>
      </c>
      <c r="H58" s="131" t="s">
        <v>5</v>
      </c>
      <c r="I58" s="133">
        <f>'Данные по ТП'!F205</f>
        <v>24430</v>
      </c>
      <c r="J58" s="177"/>
    </row>
    <row r="59" spans="1:10" ht="19.5" thickBot="1" x14ac:dyDescent="0.25">
      <c r="A59" s="729"/>
      <c r="B59" s="875"/>
      <c r="C59" s="516">
        <v>2</v>
      </c>
      <c r="D59" s="335" t="s">
        <v>904</v>
      </c>
      <c r="E59" s="335"/>
      <c r="F59" s="388"/>
      <c r="G59" s="319"/>
      <c r="H59" s="319"/>
      <c r="I59" s="319"/>
    </row>
    <row r="60" spans="1:10" ht="19.5" thickBot="1" x14ac:dyDescent="0.25">
      <c r="A60" s="729"/>
      <c r="B60" s="875"/>
      <c r="C60" s="516">
        <v>3</v>
      </c>
      <c r="D60" s="335" t="s">
        <v>905</v>
      </c>
      <c r="E60" s="335"/>
      <c r="F60" s="388"/>
      <c r="G60" s="319"/>
      <c r="H60" s="319"/>
      <c r="I60" s="319"/>
    </row>
    <row r="61" spans="1:10" ht="19.5" thickBot="1" x14ac:dyDescent="0.25">
      <c r="A61" s="729"/>
      <c r="B61" s="875"/>
      <c r="C61" s="516">
        <v>4</v>
      </c>
      <c r="D61" s="335" t="s">
        <v>906</v>
      </c>
      <c r="E61" s="335"/>
      <c r="F61" s="388"/>
      <c r="G61" s="319"/>
      <c r="H61" s="319"/>
      <c r="I61" s="319"/>
    </row>
    <row r="62" spans="1:10" ht="19.5" thickBot="1" x14ac:dyDescent="0.25">
      <c r="A62" s="729"/>
      <c r="B62" s="875"/>
      <c r="C62" s="516">
        <v>5</v>
      </c>
      <c r="D62" s="335" t="s">
        <v>1290</v>
      </c>
      <c r="E62" s="335"/>
      <c r="F62" s="388"/>
      <c r="G62" s="319"/>
      <c r="H62" s="319"/>
      <c r="I62" s="319"/>
    </row>
    <row r="63" spans="1:10" ht="19.5" thickBot="1" x14ac:dyDescent="0.25">
      <c r="A63" s="729"/>
      <c r="B63" s="875"/>
      <c r="C63" s="516">
        <v>6</v>
      </c>
      <c r="D63" s="335" t="s">
        <v>1283</v>
      </c>
      <c r="E63" s="335"/>
      <c r="F63" s="388"/>
      <c r="G63" s="319"/>
      <c r="H63" s="319"/>
      <c r="I63" s="319"/>
    </row>
    <row r="64" spans="1:10" ht="19.5" thickBot="1" x14ac:dyDescent="0.25">
      <c r="A64" s="729"/>
      <c r="B64" s="875"/>
      <c r="C64" s="516"/>
      <c r="D64" s="107" t="s">
        <v>1536</v>
      </c>
      <c r="E64" s="107"/>
      <c r="F64" s="94">
        <f>SUM(F58:F63)</f>
        <v>0</v>
      </c>
      <c r="G64" s="94">
        <f>SUM(G58:G63)</f>
        <v>0</v>
      </c>
      <c r="H64" s="94">
        <f>SUM(H58:H63)</f>
        <v>0</v>
      </c>
      <c r="I64" s="94">
        <f>SUM(I58:I63)</f>
        <v>24430</v>
      </c>
    </row>
    <row r="65" spans="1:10" ht="19.5" thickBot="1" x14ac:dyDescent="0.25">
      <c r="A65" s="729"/>
      <c r="B65" s="875"/>
      <c r="C65" s="516"/>
      <c r="D65" s="107" t="s">
        <v>1507</v>
      </c>
      <c r="E65" s="3"/>
      <c r="F65" s="141">
        <f>(F64*1.73*380*0.9)/1000</f>
        <v>0</v>
      </c>
      <c r="G65" s="141">
        <f>(G64*1.73*380*0.9)/1000</f>
        <v>0</v>
      </c>
      <c r="H65" s="141">
        <f>(H64*1.73*380*0.9)/1000</f>
        <v>0</v>
      </c>
      <c r="I65" s="142"/>
      <c r="J65" s="177"/>
    </row>
    <row r="66" spans="1:10" ht="18.75" thickBot="1" x14ac:dyDescent="0.25">
      <c r="A66" s="730"/>
      <c r="B66" s="875"/>
      <c r="C66" s="516"/>
      <c r="D66" s="107" t="s">
        <v>1535</v>
      </c>
      <c r="E66" s="499"/>
      <c r="F66" s="742">
        <f>(F65+G65+H65)</f>
        <v>0</v>
      </c>
      <c r="G66" s="743"/>
      <c r="H66" s="743"/>
      <c r="I66" s="744"/>
      <c r="J66" s="177"/>
    </row>
    <row r="67" spans="1:10" ht="59.25" customHeight="1" thickBot="1" x14ac:dyDescent="0.25">
      <c r="A67" s="793"/>
      <c r="B67" s="793"/>
      <c r="C67" s="793"/>
      <c r="D67" s="793"/>
      <c r="E67" s="793"/>
      <c r="F67" s="793"/>
      <c r="G67" s="793"/>
      <c r="H67" s="793"/>
      <c r="I67" s="793"/>
      <c r="J67" s="177"/>
    </row>
    <row r="68" spans="1:10" ht="51" customHeight="1" thickBot="1" x14ac:dyDescent="0.25">
      <c r="A68" s="728"/>
      <c r="B68" s="875" t="s">
        <v>1356</v>
      </c>
      <c r="C68" s="414" t="s">
        <v>1630</v>
      </c>
      <c r="D68" s="191" t="s">
        <v>1543</v>
      </c>
      <c r="E68" s="417" t="s">
        <v>1629</v>
      </c>
      <c r="F68" s="131" t="str">
        <f>'Данные по ТП'!C206</f>
        <v>ТМ-630/10</v>
      </c>
      <c r="G68" s="132" t="s">
        <v>1544</v>
      </c>
      <c r="H68" s="131" t="s">
        <v>5</v>
      </c>
      <c r="I68" s="133">
        <f>'Данные по ТП'!F206</f>
        <v>8112</v>
      </c>
      <c r="J68" s="177"/>
    </row>
    <row r="69" spans="1:10" ht="19.5" thickBot="1" x14ac:dyDescent="0.25">
      <c r="A69" s="729"/>
      <c r="B69" s="875"/>
      <c r="C69" s="520" t="s">
        <v>904</v>
      </c>
      <c r="D69" s="335" t="s">
        <v>904</v>
      </c>
      <c r="E69" s="335"/>
      <c r="F69" s="388"/>
      <c r="G69" s="319"/>
      <c r="H69" s="319"/>
      <c r="I69" s="319"/>
    </row>
    <row r="70" spans="1:10" ht="19.5" thickBot="1" x14ac:dyDescent="0.25">
      <c r="A70" s="729"/>
      <c r="B70" s="875"/>
      <c r="C70" s="520" t="s">
        <v>905</v>
      </c>
      <c r="D70" s="335" t="s">
        <v>905</v>
      </c>
      <c r="E70" s="335"/>
      <c r="F70" s="388"/>
      <c r="G70" s="319"/>
      <c r="H70" s="319"/>
      <c r="I70" s="319"/>
    </row>
    <row r="71" spans="1:10" ht="19.5" thickBot="1" x14ac:dyDescent="0.25">
      <c r="A71" s="729"/>
      <c r="B71" s="875"/>
      <c r="C71" s="520" t="s">
        <v>906</v>
      </c>
      <c r="D71" s="335" t="s">
        <v>906</v>
      </c>
      <c r="E71" s="335"/>
      <c r="F71" s="388"/>
      <c r="G71" s="319"/>
      <c r="H71" s="319"/>
      <c r="I71" s="319"/>
    </row>
    <row r="72" spans="1:10" ht="19.5" thickBot="1" x14ac:dyDescent="0.25">
      <c r="A72" s="729"/>
      <c r="B72" s="875"/>
      <c r="C72" s="520" t="s">
        <v>1290</v>
      </c>
      <c r="D72" s="335" t="s">
        <v>1290</v>
      </c>
      <c r="E72" s="335"/>
      <c r="F72" s="388"/>
      <c r="G72" s="319"/>
      <c r="H72" s="319"/>
      <c r="I72" s="319"/>
    </row>
    <row r="73" spans="1:10" ht="19.5" thickBot="1" x14ac:dyDescent="0.25">
      <c r="A73" s="729"/>
      <c r="B73" s="875"/>
      <c r="C73" s="520" t="s">
        <v>1283</v>
      </c>
      <c r="D73" s="335" t="s">
        <v>1283</v>
      </c>
      <c r="E73" s="335"/>
      <c r="F73" s="388"/>
      <c r="G73" s="319"/>
      <c r="H73" s="319"/>
      <c r="I73" s="319"/>
    </row>
    <row r="74" spans="1:10" ht="19.5" thickBot="1" x14ac:dyDescent="0.25">
      <c r="A74" s="729"/>
      <c r="B74" s="875"/>
      <c r="C74" s="516"/>
      <c r="D74" s="107" t="s">
        <v>1536</v>
      </c>
      <c r="E74" s="107"/>
      <c r="F74" s="94">
        <f>SUM(F70:F73)</f>
        <v>0</v>
      </c>
      <c r="G74" s="94">
        <f>SUM(G70:G73)</f>
        <v>0</v>
      </c>
      <c r="H74" s="94">
        <f>SUM(H70:H73)</f>
        <v>0</v>
      </c>
      <c r="I74" s="94">
        <f>SUM(I70:I73)</f>
        <v>0</v>
      </c>
    </row>
    <row r="75" spans="1:10" ht="19.5" thickBot="1" x14ac:dyDescent="0.25">
      <c r="A75" s="729"/>
      <c r="B75" s="875"/>
      <c r="C75" s="516"/>
      <c r="D75" s="107" t="s">
        <v>1507</v>
      </c>
      <c r="E75" s="3"/>
      <c r="F75" s="141">
        <f>(F74*1.73*380*0.9)/1000</f>
        <v>0</v>
      </c>
      <c r="G75" s="141">
        <f>(G74*1.73*380*0.9)/1000</f>
        <v>0</v>
      </c>
      <c r="H75" s="141">
        <f>(H74*1.73*380*0.9)/1000</f>
        <v>0</v>
      </c>
      <c r="I75" s="142"/>
      <c r="J75" s="177"/>
    </row>
    <row r="76" spans="1:10" ht="18.75" customHeight="1" thickBot="1" x14ac:dyDescent="0.25">
      <c r="A76" s="730"/>
      <c r="B76" s="875"/>
      <c r="C76" s="516"/>
      <c r="D76" s="107" t="s">
        <v>1535</v>
      </c>
      <c r="E76" s="499"/>
      <c r="F76" s="742">
        <f>(F75+G75+H75)</f>
        <v>0</v>
      </c>
      <c r="G76" s="743"/>
      <c r="H76" s="743"/>
      <c r="I76" s="744"/>
      <c r="J76" s="177"/>
    </row>
    <row r="77" spans="1:10" ht="54.75" customHeight="1" thickBot="1" x14ac:dyDescent="0.25">
      <c r="A77" s="793"/>
      <c r="B77" s="793"/>
      <c r="C77" s="793"/>
      <c r="D77" s="793"/>
      <c r="E77" s="793"/>
      <c r="F77" s="793"/>
      <c r="G77" s="793"/>
      <c r="H77" s="793"/>
      <c r="I77" s="793"/>
      <c r="J77" s="177"/>
    </row>
    <row r="78" spans="1:10" ht="39" customHeight="1" thickBot="1" x14ac:dyDescent="0.25">
      <c r="A78" s="728" t="s">
        <v>1357</v>
      </c>
      <c r="B78" s="875" t="s">
        <v>1358</v>
      </c>
      <c r="C78" s="414" t="s">
        <v>1630</v>
      </c>
      <c r="D78" s="191" t="s">
        <v>1543</v>
      </c>
      <c r="E78" s="417" t="s">
        <v>1629</v>
      </c>
      <c r="F78" s="131" t="str">
        <f>'Данные по ТП'!C207</f>
        <v>ТМ-630/10</v>
      </c>
      <c r="G78" s="132" t="s">
        <v>1544</v>
      </c>
      <c r="H78" s="131" t="s">
        <v>5</v>
      </c>
      <c r="I78" s="133">
        <f>'Данные по ТП'!F207</f>
        <v>830</v>
      </c>
      <c r="J78" s="177"/>
    </row>
    <row r="79" spans="1:10" ht="19.5" thickBot="1" x14ac:dyDescent="0.25">
      <c r="A79" s="729"/>
      <c r="B79" s="875"/>
      <c r="C79" s="516">
        <v>1</v>
      </c>
      <c r="D79" s="335">
        <v>1</v>
      </c>
      <c r="E79" s="335"/>
      <c r="F79" s="388">
        <v>0</v>
      </c>
      <c r="G79" s="319">
        <v>0</v>
      </c>
      <c r="H79" s="319">
        <v>0</v>
      </c>
      <c r="I79" s="319">
        <v>0</v>
      </c>
    </row>
    <row r="80" spans="1:10" ht="19.5" thickBot="1" x14ac:dyDescent="0.25">
      <c r="A80" s="729"/>
      <c r="B80" s="875"/>
      <c r="C80" s="516">
        <v>2</v>
      </c>
      <c r="D80" s="335" t="s">
        <v>1359</v>
      </c>
      <c r="E80" s="335"/>
      <c r="F80" s="388">
        <v>64</v>
      </c>
      <c r="G80" s="319">
        <v>85</v>
      </c>
      <c r="H80" s="319">
        <v>73</v>
      </c>
      <c r="I80" s="319">
        <v>17</v>
      </c>
    </row>
    <row r="81" spans="1:10" ht="19.5" thickBot="1" x14ac:dyDescent="0.25">
      <c r="A81" s="729"/>
      <c r="B81" s="875"/>
      <c r="C81" s="516">
        <v>4</v>
      </c>
      <c r="D81" s="335" t="s">
        <v>906</v>
      </c>
      <c r="E81" s="335"/>
      <c r="F81" s="388"/>
      <c r="G81" s="319"/>
      <c r="H81" s="319"/>
      <c r="I81" s="319"/>
    </row>
    <row r="82" spans="1:10" ht="19.5" thickBot="1" x14ac:dyDescent="0.25">
      <c r="A82" s="729"/>
      <c r="B82" s="875"/>
      <c r="C82" s="516">
        <v>5</v>
      </c>
      <c r="D82" s="335" t="s">
        <v>1290</v>
      </c>
      <c r="E82" s="335"/>
      <c r="F82" s="388"/>
      <c r="G82" s="319"/>
      <c r="H82" s="319"/>
      <c r="I82" s="319"/>
    </row>
    <row r="83" spans="1:10" ht="19.5" thickBot="1" x14ac:dyDescent="0.25">
      <c r="A83" s="729"/>
      <c r="B83" s="875"/>
      <c r="C83" s="516">
        <v>6</v>
      </c>
      <c r="D83" s="335" t="s">
        <v>1283</v>
      </c>
      <c r="E83" s="335"/>
      <c r="F83" s="388"/>
      <c r="G83" s="319"/>
      <c r="H83" s="319"/>
      <c r="I83" s="319"/>
    </row>
    <row r="84" spans="1:10" ht="19.5" thickBot="1" x14ac:dyDescent="0.25">
      <c r="A84" s="729"/>
      <c r="B84" s="875"/>
      <c r="C84" s="516"/>
      <c r="D84" s="107" t="s">
        <v>1536</v>
      </c>
      <c r="E84" s="107"/>
      <c r="F84" s="94">
        <v>64</v>
      </c>
      <c r="G84" s="94">
        <v>85</v>
      </c>
      <c r="H84" s="94">
        <v>73</v>
      </c>
      <c r="I84" s="94">
        <v>17</v>
      </c>
    </row>
    <row r="85" spans="1:10" ht="19.5" thickBot="1" x14ac:dyDescent="0.25">
      <c r="A85" s="729"/>
      <c r="B85" s="875"/>
      <c r="C85" s="516"/>
      <c r="D85" s="107" t="s">
        <v>1507</v>
      </c>
      <c r="E85" s="3"/>
      <c r="F85" s="141">
        <f>(F84*1.73*380*0.9)/1000</f>
        <v>37.866239999999998</v>
      </c>
      <c r="G85" s="141">
        <f>(G84*1.73*380*0.9)/1000</f>
        <v>50.291100000000007</v>
      </c>
      <c r="H85" s="141">
        <f>(H84*1.73*380*0.9)/1000</f>
        <v>43.191180000000003</v>
      </c>
      <c r="I85" s="142"/>
      <c r="J85" s="177"/>
    </row>
    <row r="86" spans="1:10" ht="18.75" thickBot="1" x14ac:dyDescent="0.25">
      <c r="A86" s="730"/>
      <c r="B86" s="875"/>
      <c r="C86" s="516"/>
      <c r="D86" s="107" t="s">
        <v>1535</v>
      </c>
      <c r="E86" s="499"/>
      <c r="F86" s="742">
        <f>(F85+G85+H85)</f>
        <v>131.34852000000001</v>
      </c>
      <c r="G86" s="743"/>
      <c r="H86" s="743"/>
      <c r="I86" s="744"/>
      <c r="J86" s="177"/>
    </row>
    <row r="87" spans="1:10" ht="56.25" customHeight="1" thickBot="1" x14ac:dyDescent="0.25">
      <c r="A87" s="793"/>
      <c r="B87" s="793"/>
      <c r="C87" s="793"/>
      <c r="D87" s="793"/>
      <c r="E87" s="793"/>
      <c r="F87" s="793"/>
      <c r="G87" s="793"/>
      <c r="H87" s="793"/>
      <c r="I87" s="793"/>
      <c r="J87" s="177"/>
    </row>
    <row r="88" spans="1:10" ht="39.75" customHeight="1" thickBot="1" x14ac:dyDescent="0.25">
      <c r="A88" s="728" t="s">
        <v>1357</v>
      </c>
      <c r="B88" s="875" t="s">
        <v>1360</v>
      </c>
      <c r="C88" s="414" t="s">
        <v>1630</v>
      </c>
      <c r="D88" s="191" t="s">
        <v>1543</v>
      </c>
      <c r="E88" s="417" t="s">
        <v>1629</v>
      </c>
      <c r="F88" s="131" t="str">
        <f>'Данные по ТП'!C208</f>
        <v>ТМ-630/10</v>
      </c>
      <c r="G88" s="132" t="s">
        <v>1544</v>
      </c>
      <c r="H88" s="131" t="s">
        <v>5</v>
      </c>
      <c r="I88" s="133">
        <f>'Данные по ТП'!F208</f>
        <v>323</v>
      </c>
      <c r="J88" s="177"/>
    </row>
    <row r="89" spans="1:10" ht="19.5" thickBot="1" x14ac:dyDescent="0.25">
      <c r="A89" s="729"/>
      <c r="B89" s="875"/>
      <c r="C89" s="516" t="s">
        <v>1646</v>
      </c>
      <c r="D89" s="335" t="s">
        <v>1361</v>
      </c>
      <c r="E89" s="335"/>
      <c r="F89" s="388"/>
      <c r="G89" s="319"/>
      <c r="H89" s="319"/>
      <c r="I89" s="319"/>
    </row>
    <row r="90" spans="1:10" ht="19.5" thickBot="1" x14ac:dyDescent="0.25">
      <c r="A90" s="729"/>
      <c r="B90" s="875"/>
      <c r="C90" s="516" t="s">
        <v>1647</v>
      </c>
      <c r="D90" s="335" t="s">
        <v>1362</v>
      </c>
      <c r="E90" s="335"/>
      <c r="F90" s="388">
        <v>0</v>
      </c>
      <c r="G90" s="319">
        <v>0</v>
      </c>
      <c r="H90" s="319">
        <v>0</v>
      </c>
      <c r="I90" s="319">
        <v>0</v>
      </c>
    </row>
    <row r="91" spans="1:10" ht="19.5" thickBot="1" x14ac:dyDescent="0.25">
      <c r="A91" s="729"/>
      <c r="B91" s="875"/>
      <c r="C91" s="516" t="s">
        <v>1648</v>
      </c>
      <c r="D91" s="335" t="s">
        <v>1363</v>
      </c>
      <c r="E91" s="335"/>
      <c r="F91" s="388">
        <v>85</v>
      </c>
      <c r="G91" s="319">
        <v>89</v>
      </c>
      <c r="H91" s="319">
        <v>98</v>
      </c>
      <c r="I91" s="319">
        <v>10</v>
      </c>
    </row>
    <row r="92" spans="1:10" ht="19.5" thickBot="1" x14ac:dyDescent="0.25">
      <c r="A92" s="729"/>
      <c r="B92" s="875"/>
      <c r="C92" s="516" t="s">
        <v>1649</v>
      </c>
      <c r="D92" s="335" t="s">
        <v>1290</v>
      </c>
      <c r="E92" s="335"/>
      <c r="F92" s="388"/>
      <c r="G92" s="319"/>
      <c r="H92" s="319"/>
      <c r="I92" s="319"/>
    </row>
    <row r="93" spans="1:10" ht="19.5" thickBot="1" x14ac:dyDescent="0.25">
      <c r="A93" s="729"/>
      <c r="B93" s="875"/>
      <c r="C93" s="516" t="s">
        <v>1650</v>
      </c>
      <c r="D93" s="335" t="s">
        <v>1283</v>
      </c>
      <c r="E93" s="335"/>
      <c r="F93" s="388"/>
      <c r="G93" s="319"/>
      <c r="H93" s="319"/>
      <c r="I93" s="319"/>
    </row>
    <row r="94" spans="1:10" ht="19.5" thickBot="1" x14ac:dyDescent="0.25">
      <c r="A94" s="729"/>
      <c r="B94" s="875"/>
      <c r="C94" s="516"/>
      <c r="D94" s="107" t="s">
        <v>1536</v>
      </c>
      <c r="E94" s="107"/>
      <c r="F94" s="94">
        <v>85</v>
      </c>
      <c r="G94" s="94">
        <v>89</v>
      </c>
      <c r="H94" s="94">
        <v>98</v>
      </c>
      <c r="I94" s="94">
        <v>10</v>
      </c>
    </row>
    <row r="95" spans="1:10" ht="19.5" thickBot="1" x14ac:dyDescent="0.25">
      <c r="A95" s="729"/>
      <c r="B95" s="875"/>
      <c r="C95" s="516"/>
      <c r="D95" s="107" t="s">
        <v>1507</v>
      </c>
      <c r="E95" s="3"/>
      <c r="F95" s="141">
        <f>(F94*1.73*380*0.9)/1000</f>
        <v>50.291100000000007</v>
      </c>
      <c r="G95" s="141">
        <f>(G94*1.73*380*0.9)/1000</f>
        <v>52.657739999999997</v>
      </c>
      <c r="H95" s="141">
        <f>(H94*1.73*380*0.9)/1000</f>
        <v>57.982680000000002</v>
      </c>
      <c r="I95" s="142"/>
      <c r="J95" s="177"/>
    </row>
    <row r="96" spans="1:10" ht="18.75" thickBot="1" x14ac:dyDescent="0.25">
      <c r="A96" s="730"/>
      <c r="B96" s="875"/>
      <c r="C96" s="516"/>
      <c r="D96" s="107" t="s">
        <v>1535</v>
      </c>
      <c r="E96" s="499"/>
      <c r="F96" s="742">
        <f>(F95+G95+H95)</f>
        <v>160.93152000000001</v>
      </c>
      <c r="G96" s="743"/>
      <c r="H96" s="743"/>
      <c r="I96" s="744"/>
      <c r="J96" s="177"/>
    </row>
    <row r="97" spans="1:10" ht="49.5" customHeight="1" thickBot="1" x14ac:dyDescent="0.25">
      <c r="A97" s="793"/>
      <c r="B97" s="793"/>
      <c r="C97" s="793"/>
      <c r="D97" s="793"/>
      <c r="E97" s="793"/>
      <c r="F97" s="793"/>
      <c r="G97" s="793"/>
      <c r="H97" s="793"/>
      <c r="I97" s="793"/>
      <c r="J97" s="177"/>
    </row>
    <row r="98" spans="1:10" ht="54.75" customHeight="1" thickBot="1" x14ac:dyDescent="0.25">
      <c r="A98" s="728" t="s">
        <v>1204</v>
      </c>
      <c r="B98" s="875" t="s">
        <v>1364</v>
      </c>
      <c r="C98" s="414" t="s">
        <v>1630</v>
      </c>
      <c r="D98" s="191" t="s">
        <v>1543</v>
      </c>
      <c r="E98" s="417" t="s">
        <v>1629</v>
      </c>
      <c r="F98" s="131" t="str">
        <f>'Данные по ТП'!C209</f>
        <v>ТМ-250/10</v>
      </c>
      <c r="G98" s="132" t="s">
        <v>1544</v>
      </c>
      <c r="H98" s="131" t="s">
        <v>5</v>
      </c>
      <c r="I98" s="133">
        <f>'Данные по ТП'!F209</f>
        <v>505</v>
      </c>
      <c r="J98" s="177"/>
    </row>
    <row r="99" spans="1:10" ht="19.5" thickBot="1" x14ac:dyDescent="0.25">
      <c r="A99" s="729"/>
      <c r="B99" s="875"/>
      <c r="C99" s="520" t="s">
        <v>904</v>
      </c>
      <c r="D99" s="335" t="s">
        <v>904</v>
      </c>
      <c r="E99" s="335"/>
      <c r="F99" s="388">
        <v>1</v>
      </c>
      <c r="G99" s="319">
        <v>12</v>
      </c>
      <c r="H99" s="319">
        <v>0</v>
      </c>
      <c r="I99" s="319">
        <v>12</v>
      </c>
    </row>
    <row r="100" spans="1:10" ht="19.5" thickBot="1" x14ac:dyDescent="0.25">
      <c r="A100" s="729"/>
      <c r="B100" s="875"/>
      <c r="C100" s="520" t="s">
        <v>905</v>
      </c>
      <c r="D100" s="335" t="s">
        <v>905</v>
      </c>
      <c r="E100" s="335"/>
      <c r="F100" s="388"/>
      <c r="G100" s="319">
        <v>0</v>
      </c>
      <c r="H100" s="319"/>
      <c r="I100" s="319">
        <v>0</v>
      </c>
    </row>
    <row r="101" spans="1:10" ht="19.5" thickBot="1" x14ac:dyDescent="0.25">
      <c r="A101" s="729"/>
      <c r="B101" s="875"/>
      <c r="C101" s="520" t="s">
        <v>906</v>
      </c>
      <c r="D101" s="335" t="s">
        <v>906</v>
      </c>
      <c r="E101" s="335"/>
      <c r="F101" s="388">
        <v>6</v>
      </c>
      <c r="G101" s="319">
        <v>1</v>
      </c>
      <c r="H101" s="319">
        <v>12</v>
      </c>
      <c r="I101" s="319">
        <v>6</v>
      </c>
    </row>
    <row r="102" spans="1:10" ht="19.5" thickBot="1" x14ac:dyDescent="0.25">
      <c r="A102" s="729"/>
      <c r="B102" s="875"/>
      <c r="C102" s="520" t="s">
        <v>1290</v>
      </c>
      <c r="D102" s="335" t="s">
        <v>1290</v>
      </c>
      <c r="E102" s="335"/>
      <c r="F102" s="388">
        <v>3</v>
      </c>
      <c r="G102" s="319">
        <v>3</v>
      </c>
      <c r="H102" s="319">
        <v>1</v>
      </c>
      <c r="I102" s="319">
        <v>4</v>
      </c>
    </row>
    <row r="103" spans="1:10" ht="19.5" thickBot="1" x14ac:dyDescent="0.25">
      <c r="A103" s="729"/>
      <c r="B103" s="875"/>
      <c r="C103" s="520" t="s">
        <v>1283</v>
      </c>
      <c r="D103" s="335" t="s">
        <v>1283</v>
      </c>
      <c r="E103" s="335"/>
      <c r="F103" s="388"/>
      <c r="G103" s="319"/>
      <c r="H103" s="319"/>
      <c r="I103" s="319"/>
    </row>
    <row r="104" spans="1:10" ht="19.5" thickBot="1" x14ac:dyDescent="0.25">
      <c r="A104" s="729"/>
      <c r="B104" s="875"/>
      <c r="C104" s="516"/>
      <c r="D104" s="107" t="s">
        <v>1536</v>
      </c>
      <c r="E104" s="107"/>
      <c r="F104" s="94">
        <f>SUM(F99:F103)</f>
        <v>10</v>
      </c>
      <c r="G104" s="94">
        <v>13</v>
      </c>
      <c r="H104" s="94">
        <f>SUM(H99:H103)</f>
        <v>13</v>
      </c>
      <c r="I104" s="94">
        <v>31</v>
      </c>
    </row>
    <row r="105" spans="1:10" ht="19.5" thickBot="1" x14ac:dyDescent="0.25">
      <c r="A105" s="729"/>
      <c r="B105" s="109"/>
      <c r="C105" s="516"/>
      <c r="D105" s="107" t="s">
        <v>1507</v>
      </c>
      <c r="E105" s="3"/>
      <c r="F105" s="141">
        <f>(F104*1.73*380*0.9)/1000</f>
        <v>5.9166000000000007</v>
      </c>
      <c r="G105" s="141">
        <f>(G104*1.73*380*0.9)/1000</f>
        <v>7.6915799999999992</v>
      </c>
      <c r="H105" s="141">
        <f>(H104*1.73*380*0.9)/1000</f>
        <v>7.6915799999999992</v>
      </c>
      <c r="I105" s="142"/>
      <c r="J105" s="177"/>
    </row>
    <row r="106" spans="1:10" ht="18.75" thickBot="1" x14ac:dyDescent="0.25">
      <c r="A106" s="730"/>
      <c r="B106" s="109"/>
      <c r="C106" s="516"/>
      <c r="D106" s="107" t="s">
        <v>1535</v>
      </c>
      <c r="E106" s="499"/>
      <c r="F106" s="742">
        <f>(F105+G105+H105)</f>
        <v>21.299759999999999</v>
      </c>
      <c r="G106" s="743"/>
      <c r="H106" s="743"/>
      <c r="I106" s="744"/>
      <c r="J106" s="177"/>
    </row>
    <row r="107" spans="1:10" ht="37.5" customHeight="1" thickBot="1" x14ac:dyDescent="0.25">
      <c r="A107" s="793"/>
      <c r="B107" s="793"/>
      <c r="C107" s="793"/>
      <c r="D107" s="793"/>
      <c r="E107" s="793"/>
      <c r="F107" s="793"/>
      <c r="G107" s="793"/>
      <c r="H107" s="793"/>
      <c r="I107" s="793"/>
      <c r="J107" s="177"/>
    </row>
    <row r="108" spans="1:10" ht="49.5" customHeight="1" thickBot="1" x14ac:dyDescent="0.25">
      <c r="A108" s="728" t="s">
        <v>1204</v>
      </c>
      <c r="B108" s="875" t="s">
        <v>1365</v>
      </c>
      <c r="C108" s="414" t="s">
        <v>1630</v>
      </c>
      <c r="D108" s="191" t="s">
        <v>1543</v>
      </c>
      <c r="E108" s="417" t="s">
        <v>1629</v>
      </c>
      <c r="F108" s="131" t="str">
        <f>'Данные по ТП'!C210</f>
        <v>ТМ-630/10</v>
      </c>
      <c r="G108" s="132" t="s">
        <v>1544</v>
      </c>
      <c r="H108" s="131" t="s">
        <v>5</v>
      </c>
      <c r="I108" s="133" t="str">
        <f>'Данные по ТП'!F210</f>
        <v>Б/Н-9</v>
      </c>
      <c r="J108" s="177"/>
    </row>
    <row r="109" spans="1:10" ht="19.5" thickBot="1" x14ac:dyDescent="0.25">
      <c r="A109" s="729"/>
      <c r="B109" s="875"/>
      <c r="C109" s="520" t="s">
        <v>1366</v>
      </c>
      <c r="D109" s="335" t="s">
        <v>1366</v>
      </c>
      <c r="E109" s="335"/>
      <c r="F109" s="388">
        <v>61</v>
      </c>
      <c r="G109" s="319">
        <v>66</v>
      </c>
      <c r="H109" s="319">
        <v>85</v>
      </c>
      <c r="I109" s="319">
        <v>12</v>
      </c>
    </row>
    <row r="110" spans="1:10" ht="19.5" thickBot="1" x14ac:dyDescent="0.25">
      <c r="A110" s="729"/>
      <c r="B110" s="875"/>
      <c r="C110" s="520" t="s">
        <v>1367</v>
      </c>
      <c r="D110" s="335" t="s">
        <v>1367</v>
      </c>
      <c r="E110" s="335"/>
      <c r="F110" s="388">
        <v>35</v>
      </c>
      <c r="G110" s="319">
        <v>10</v>
      </c>
      <c r="H110" s="319">
        <v>41</v>
      </c>
      <c r="I110" s="319">
        <v>22</v>
      </c>
    </row>
    <row r="111" spans="1:10" ht="19.5" thickBot="1" x14ac:dyDescent="0.25">
      <c r="A111" s="729"/>
      <c r="B111" s="875"/>
      <c r="C111" s="520" t="s">
        <v>906</v>
      </c>
      <c r="D111" s="335" t="s">
        <v>906</v>
      </c>
      <c r="E111" s="335"/>
      <c r="F111" s="388"/>
      <c r="G111" s="319"/>
      <c r="H111" s="319"/>
      <c r="I111" s="319"/>
    </row>
    <row r="112" spans="1:10" ht="19.5" thickBot="1" x14ac:dyDescent="0.25">
      <c r="A112" s="729"/>
      <c r="B112" s="875"/>
      <c r="C112" s="520" t="s">
        <v>1290</v>
      </c>
      <c r="D112" s="335" t="s">
        <v>1290</v>
      </c>
      <c r="E112" s="335"/>
      <c r="F112" s="388"/>
      <c r="G112" s="319"/>
      <c r="H112" s="319"/>
      <c r="I112" s="319"/>
    </row>
    <row r="113" spans="1:10" ht="19.5" thickBot="1" x14ac:dyDescent="0.25">
      <c r="A113" s="729"/>
      <c r="B113" s="875"/>
      <c r="C113" s="516"/>
      <c r="D113" s="335" t="s">
        <v>1283</v>
      </c>
      <c r="E113" s="335"/>
      <c r="F113" s="388"/>
      <c r="G113" s="319"/>
      <c r="H113" s="319"/>
      <c r="I113" s="319"/>
    </row>
    <row r="114" spans="1:10" ht="19.5" thickBot="1" x14ac:dyDescent="0.25">
      <c r="A114" s="729"/>
      <c r="B114" s="875"/>
      <c r="C114" s="516"/>
      <c r="D114" s="107" t="s">
        <v>1536</v>
      </c>
      <c r="E114" s="107"/>
      <c r="F114" s="94">
        <f>SUM(F108:F113)</f>
        <v>96</v>
      </c>
      <c r="G114" s="94">
        <f>SUM(G108:G113)</f>
        <v>76</v>
      </c>
      <c r="H114" s="94">
        <f>SUM(H108:H113)</f>
        <v>126</v>
      </c>
      <c r="I114" s="94">
        <f>SUM(I108:I113)</f>
        <v>34</v>
      </c>
    </row>
    <row r="115" spans="1:10" ht="19.5" thickBot="1" x14ac:dyDescent="0.25">
      <c r="A115" s="729"/>
      <c r="B115" s="109"/>
      <c r="C115" s="516"/>
      <c r="D115" s="107" t="s">
        <v>1507</v>
      </c>
      <c r="E115" s="3"/>
      <c r="F115" s="141">
        <f>(F114*1.73*380*0.9)/1000</f>
        <v>56.799359999999993</v>
      </c>
      <c r="G115" s="141">
        <f>(G114*1.73*380*0.9)/1000</f>
        <v>44.966159999999995</v>
      </c>
      <c r="H115" s="141">
        <f>(H114*1.73*380*0.9)/1000</f>
        <v>74.549160000000001</v>
      </c>
      <c r="I115" s="142"/>
      <c r="J115" s="177"/>
    </row>
    <row r="116" spans="1:10" ht="18.75" thickBot="1" x14ac:dyDescent="0.25">
      <c r="A116" s="730"/>
      <c r="B116" s="109"/>
      <c r="C116" s="516"/>
      <c r="D116" s="107" t="s">
        <v>1535</v>
      </c>
      <c r="E116" s="499"/>
      <c r="F116" s="742">
        <f>(F115+G115+H115)</f>
        <v>176.31467999999998</v>
      </c>
      <c r="G116" s="743"/>
      <c r="H116" s="743"/>
      <c r="I116" s="744"/>
      <c r="J116" s="177"/>
    </row>
    <row r="117" spans="1:10" ht="46.5" customHeight="1" thickBot="1" x14ac:dyDescent="0.25">
      <c r="A117" s="793"/>
      <c r="B117" s="793"/>
      <c r="C117" s="793"/>
      <c r="D117" s="793"/>
      <c r="E117" s="793"/>
      <c r="F117" s="793"/>
      <c r="G117" s="793"/>
      <c r="H117" s="793"/>
      <c r="I117" s="793"/>
      <c r="J117" s="177"/>
    </row>
    <row r="118" spans="1:10" ht="33.75" customHeight="1" thickBot="1" x14ac:dyDescent="0.25">
      <c r="A118" s="728" t="s">
        <v>1204</v>
      </c>
      <c r="B118" s="875" t="s">
        <v>1368</v>
      </c>
      <c r="C118" s="414" t="s">
        <v>1630</v>
      </c>
      <c r="D118" s="191" t="s">
        <v>1543</v>
      </c>
      <c r="E118" s="417" t="s">
        <v>1629</v>
      </c>
      <c r="F118" s="131" t="str">
        <f>'Данные по ТП'!C211</f>
        <v>ТМ-400/10</v>
      </c>
      <c r="G118" s="132" t="s">
        <v>1544</v>
      </c>
      <c r="H118" s="131" t="s">
        <v>5</v>
      </c>
      <c r="I118" s="133" t="str">
        <f>'Данные по ТП'!F211</f>
        <v>Б/Н-10</v>
      </c>
      <c r="J118" s="177"/>
    </row>
    <row r="119" spans="1:10" ht="19.5" thickBot="1" x14ac:dyDescent="0.25">
      <c r="A119" s="729"/>
      <c r="B119" s="875"/>
      <c r="C119" s="520" t="s">
        <v>904</v>
      </c>
      <c r="D119" s="335" t="s">
        <v>904</v>
      </c>
      <c r="E119" s="335"/>
      <c r="F119" s="388">
        <v>21</v>
      </c>
      <c r="G119" s="319">
        <v>16</v>
      </c>
      <c r="H119" s="319">
        <v>11</v>
      </c>
      <c r="I119" s="319">
        <v>10</v>
      </c>
    </row>
    <row r="120" spans="1:10" ht="19.5" thickBot="1" x14ac:dyDescent="0.25">
      <c r="A120" s="729"/>
      <c r="B120" s="875"/>
      <c r="C120" s="520" t="s">
        <v>905</v>
      </c>
      <c r="D120" s="335" t="s">
        <v>905</v>
      </c>
      <c r="E120" s="335"/>
      <c r="F120" s="388"/>
      <c r="G120" s="319"/>
      <c r="H120" s="319"/>
      <c r="I120" s="319"/>
    </row>
    <row r="121" spans="1:10" ht="19.5" thickBot="1" x14ac:dyDescent="0.25">
      <c r="A121" s="729"/>
      <c r="B121" s="875"/>
      <c r="C121" s="520" t="s">
        <v>906</v>
      </c>
      <c r="D121" s="335" t="s">
        <v>906</v>
      </c>
      <c r="E121" s="335"/>
      <c r="F121" s="388"/>
      <c r="G121" s="319"/>
      <c r="H121" s="319"/>
      <c r="I121" s="319"/>
    </row>
    <row r="122" spans="1:10" ht="19.5" thickBot="1" x14ac:dyDescent="0.25">
      <c r="A122" s="729"/>
      <c r="B122" s="875"/>
      <c r="C122" s="520" t="s">
        <v>1290</v>
      </c>
      <c r="D122" s="335" t="s">
        <v>1290</v>
      </c>
      <c r="E122" s="335"/>
      <c r="F122" s="388"/>
      <c r="G122" s="319"/>
      <c r="H122" s="319"/>
      <c r="I122" s="319"/>
    </row>
    <row r="123" spans="1:10" ht="19.5" thickBot="1" x14ac:dyDescent="0.25">
      <c r="A123" s="729"/>
      <c r="B123" s="875"/>
      <c r="C123" s="520" t="s">
        <v>1283</v>
      </c>
      <c r="D123" s="335" t="s">
        <v>1283</v>
      </c>
      <c r="E123" s="335"/>
      <c r="F123" s="388"/>
      <c r="G123" s="319"/>
      <c r="H123" s="319"/>
      <c r="I123" s="319"/>
    </row>
    <row r="124" spans="1:10" ht="19.5" thickBot="1" x14ac:dyDescent="0.25">
      <c r="A124" s="729"/>
      <c r="B124" s="875"/>
      <c r="C124" s="516"/>
      <c r="D124" s="107" t="s">
        <v>1536</v>
      </c>
      <c r="E124" s="107"/>
      <c r="F124" s="94">
        <f>SUM(F118:F123)</f>
        <v>21</v>
      </c>
      <c r="G124" s="94">
        <f>SUM(G118:G123)</f>
        <v>16</v>
      </c>
      <c r="H124" s="94">
        <f>SUM(H118:H123)</f>
        <v>11</v>
      </c>
      <c r="I124" s="94">
        <f>SUM(I118:I123)</f>
        <v>10</v>
      </c>
    </row>
    <row r="125" spans="1:10" ht="19.5" thickBot="1" x14ac:dyDescent="0.25">
      <c r="A125" s="729"/>
      <c r="B125" s="875"/>
      <c r="C125" s="516"/>
      <c r="D125" s="107" t="s">
        <v>1507</v>
      </c>
      <c r="E125" s="3"/>
      <c r="F125" s="141">
        <f>(F124*1.73*380*0.9)/1000</f>
        <v>12.424860000000001</v>
      </c>
      <c r="G125" s="141">
        <f>(G124*1.73*380*0.9)/1000</f>
        <v>9.4665599999999994</v>
      </c>
      <c r="H125" s="141">
        <f>(H124*1.73*380*0.9)/1000</f>
        <v>6.5082599999999999</v>
      </c>
      <c r="I125" s="142"/>
      <c r="J125" s="177"/>
    </row>
    <row r="126" spans="1:10" ht="18.75" thickBot="1" x14ac:dyDescent="0.25">
      <c r="A126" s="729"/>
      <c r="B126" s="875"/>
      <c r="C126" s="516"/>
      <c r="D126" s="107" t="s">
        <v>1535</v>
      </c>
      <c r="E126" s="499"/>
      <c r="F126" s="742">
        <f>(F125+G125+H125)</f>
        <v>28.39968</v>
      </c>
      <c r="G126" s="743"/>
      <c r="H126" s="743"/>
      <c r="I126" s="744"/>
      <c r="J126" s="177"/>
    </row>
    <row r="127" spans="1:10" ht="59.25" customHeight="1" thickBot="1" x14ac:dyDescent="0.25">
      <c r="A127" s="873"/>
      <c r="B127" s="873"/>
      <c r="C127" s="873"/>
      <c r="D127" s="873"/>
      <c r="E127" s="873"/>
      <c r="F127" s="873"/>
      <c r="G127" s="873"/>
      <c r="H127" s="873"/>
      <c r="I127" s="873"/>
    </row>
    <row r="128" spans="1:10" ht="41.25" customHeight="1" thickBot="1" x14ac:dyDescent="0.25">
      <c r="A128" s="79" t="s">
        <v>1369</v>
      </c>
      <c r="B128" s="875" t="s">
        <v>1293</v>
      </c>
      <c r="C128" s="414" t="s">
        <v>1630</v>
      </c>
      <c r="D128" s="191" t="s">
        <v>1543</v>
      </c>
      <c r="E128" s="417" t="s">
        <v>1629</v>
      </c>
      <c r="F128" s="131" t="str">
        <f>'Данные по ТП'!C189</f>
        <v>ТМ-630/6</v>
      </c>
      <c r="G128" s="132" t="s">
        <v>1544</v>
      </c>
      <c r="H128" s="131" t="s">
        <v>5</v>
      </c>
      <c r="I128" s="133">
        <f>'Данные по ТП'!F189</f>
        <v>1278</v>
      </c>
    </row>
    <row r="129" spans="1:10" ht="19.5" customHeight="1" thickBot="1" x14ac:dyDescent="0.25">
      <c r="A129" s="842" t="s">
        <v>1204</v>
      </c>
      <c r="B129" s="875"/>
      <c r="C129" s="520" t="s">
        <v>1294</v>
      </c>
      <c r="D129" s="335" t="s">
        <v>1294</v>
      </c>
      <c r="E129" s="335"/>
      <c r="F129" s="388"/>
      <c r="G129" s="319"/>
      <c r="H129" s="319"/>
      <c r="I129" s="319"/>
    </row>
    <row r="130" spans="1:10" ht="19.5" thickBot="1" x14ac:dyDescent="0.25">
      <c r="A130" s="842"/>
      <c r="B130" s="875"/>
      <c r="C130" s="520" t="s">
        <v>904</v>
      </c>
      <c r="D130" s="335" t="s">
        <v>904</v>
      </c>
      <c r="E130" s="335"/>
      <c r="F130" s="388">
        <v>0</v>
      </c>
      <c r="G130" s="319">
        <v>0</v>
      </c>
      <c r="H130" s="319">
        <v>0</v>
      </c>
      <c r="I130" s="319">
        <v>0</v>
      </c>
    </row>
    <row r="131" spans="1:10" ht="19.5" thickBot="1" x14ac:dyDescent="0.25">
      <c r="A131" s="842"/>
      <c r="B131" s="875"/>
      <c r="C131" s="520" t="s">
        <v>905</v>
      </c>
      <c r="D131" s="335" t="s">
        <v>905</v>
      </c>
      <c r="E131" s="335"/>
      <c r="F131" s="388"/>
      <c r="G131" s="319"/>
      <c r="H131" s="319"/>
      <c r="I131" s="319"/>
    </row>
    <row r="132" spans="1:10" ht="19.5" thickBot="1" x14ac:dyDescent="0.25">
      <c r="A132" s="842"/>
      <c r="B132" s="875"/>
      <c r="C132" s="520" t="s">
        <v>906</v>
      </c>
      <c r="D132" s="335" t="s">
        <v>906</v>
      </c>
      <c r="E132" s="335"/>
      <c r="F132" s="388"/>
      <c r="G132" s="319"/>
      <c r="H132" s="319"/>
      <c r="I132" s="319"/>
    </row>
    <row r="133" spans="1:10" ht="19.5" thickBot="1" x14ac:dyDescent="0.25">
      <c r="A133" s="842"/>
      <c r="B133" s="875"/>
      <c r="C133" s="520" t="s">
        <v>1290</v>
      </c>
      <c r="D133" s="335" t="s">
        <v>1290</v>
      </c>
      <c r="E133" s="335"/>
      <c r="F133" s="388"/>
      <c r="G133" s="319"/>
      <c r="H133" s="319"/>
      <c r="I133" s="319"/>
    </row>
    <row r="134" spans="1:10" ht="19.5" thickBot="1" x14ac:dyDescent="0.25">
      <c r="A134" s="842"/>
      <c r="B134" s="875"/>
      <c r="C134" s="520" t="s">
        <v>1283</v>
      </c>
      <c r="D134" s="335" t="s">
        <v>1283</v>
      </c>
      <c r="E134" s="335"/>
      <c r="F134" s="388"/>
      <c r="G134" s="319"/>
      <c r="H134" s="319"/>
      <c r="I134" s="319"/>
    </row>
    <row r="135" spans="1:10" ht="19.5" thickBot="1" x14ac:dyDescent="0.25">
      <c r="A135" s="842"/>
      <c r="B135" s="875"/>
      <c r="C135" s="516"/>
      <c r="D135" s="107" t="s">
        <v>1536</v>
      </c>
      <c r="E135" s="107"/>
      <c r="F135" s="94">
        <f>SUM(F130:F134)</f>
        <v>0</v>
      </c>
      <c r="G135" s="94">
        <f>SUM(G130:G134)</f>
        <v>0</v>
      </c>
      <c r="H135" s="94">
        <f>SUM(H130:H134)</f>
        <v>0</v>
      </c>
      <c r="I135" s="94">
        <f>SUM(I130:I134)</f>
        <v>0</v>
      </c>
    </row>
    <row r="136" spans="1:10" ht="19.5" thickBot="1" x14ac:dyDescent="0.25">
      <c r="A136" s="842"/>
      <c r="B136" s="875"/>
      <c r="C136" s="516"/>
      <c r="D136" s="107" t="s">
        <v>1507</v>
      </c>
      <c r="E136" s="3"/>
      <c r="F136" s="141">
        <f>(F135*1.73*380*0.9)/1000</f>
        <v>0</v>
      </c>
      <c r="G136" s="141">
        <f>(G135*1.73*380*0.9)/1000</f>
        <v>0</v>
      </c>
      <c r="H136" s="141">
        <f>(H135*1.73*380*0.9)/1000</f>
        <v>0</v>
      </c>
      <c r="I136" s="142"/>
      <c r="J136" s="177"/>
    </row>
    <row r="137" spans="1:10" ht="18.75" thickBot="1" x14ac:dyDescent="0.25">
      <c r="A137" s="842"/>
      <c r="B137" s="875"/>
      <c r="C137" s="516"/>
      <c r="D137" s="107" t="s">
        <v>1535</v>
      </c>
      <c r="E137" s="499"/>
      <c r="F137" s="742">
        <f>(F136+G136+H136)</f>
        <v>0</v>
      </c>
      <c r="G137" s="743"/>
      <c r="H137" s="743"/>
      <c r="I137" s="744"/>
    </row>
    <row r="138" spans="1:10" s="103" customFormat="1" x14ac:dyDescent="0.25">
      <c r="C138" s="521"/>
    </row>
    <row r="139" spans="1:10" s="103" customFormat="1" x14ac:dyDescent="0.25">
      <c r="C139" s="521"/>
    </row>
    <row r="140" spans="1:10" s="103" customFormat="1" x14ac:dyDescent="0.25">
      <c r="C140" s="521"/>
    </row>
    <row r="141" spans="1:10" s="103" customFormat="1" x14ac:dyDescent="0.25">
      <c r="C141" s="521"/>
    </row>
    <row r="142" spans="1:10" s="103" customFormat="1" x14ac:dyDescent="0.25">
      <c r="C142" s="521"/>
    </row>
    <row r="143" spans="1:10" s="103" customFormat="1" x14ac:dyDescent="0.25">
      <c r="C143" s="521"/>
    </row>
    <row r="144" spans="1:10" s="103" customFormat="1" x14ac:dyDescent="0.25">
      <c r="C144" s="521"/>
    </row>
    <row r="145" spans="3:3" s="103" customFormat="1" x14ac:dyDescent="0.25">
      <c r="C145" s="521"/>
    </row>
    <row r="146" spans="3:3" s="103" customFormat="1" x14ac:dyDescent="0.25">
      <c r="C146" s="521"/>
    </row>
    <row r="147" spans="3:3" s="103" customFormat="1" x14ac:dyDescent="0.25">
      <c r="C147" s="521"/>
    </row>
    <row r="148" spans="3:3" s="103" customFormat="1" x14ac:dyDescent="0.25">
      <c r="C148" s="521"/>
    </row>
    <row r="149" spans="3:3" s="103" customFormat="1" x14ac:dyDescent="0.25">
      <c r="C149" s="521"/>
    </row>
    <row r="150" spans="3:3" s="103" customFormat="1" x14ac:dyDescent="0.25">
      <c r="C150" s="521"/>
    </row>
    <row r="151" spans="3:3" s="103" customFormat="1" x14ac:dyDescent="0.25">
      <c r="C151" s="521"/>
    </row>
    <row r="152" spans="3:3" s="103" customFormat="1" x14ac:dyDescent="0.25">
      <c r="C152" s="521"/>
    </row>
    <row r="153" spans="3:3" s="103" customFormat="1" x14ac:dyDescent="0.25">
      <c r="C153" s="521"/>
    </row>
    <row r="154" spans="3:3" s="103" customFormat="1" x14ac:dyDescent="0.25">
      <c r="C154" s="521"/>
    </row>
    <row r="155" spans="3:3" s="103" customFormat="1" x14ac:dyDescent="0.25">
      <c r="C155" s="521"/>
    </row>
    <row r="156" spans="3:3" s="103" customFormat="1" x14ac:dyDescent="0.25">
      <c r="C156" s="521"/>
    </row>
    <row r="157" spans="3:3" s="103" customFormat="1" x14ac:dyDescent="0.25">
      <c r="C157" s="521"/>
    </row>
    <row r="158" spans="3:3" s="103" customFormat="1" x14ac:dyDescent="0.25">
      <c r="C158" s="521"/>
    </row>
    <row r="159" spans="3:3" s="103" customFormat="1" x14ac:dyDescent="0.25">
      <c r="C159" s="521"/>
    </row>
    <row r="160" spans="3:3" s="103" customFormat="1" x14ac:dyDescent="0.25">
      <c r="C160" s="521"/>
    </row>
    <row r="161" spans="3:3" s="103" customFormat="1" x14ac:dyDescent="0.25">
      <c r="C161" s="521"/>
    </row>
    <row r="162" spans="3:3" s="103" customFormat="1" x14ac:dyDescent="0.25">
      <c r="C162" s="521"/>
    </row>
    <row r="163" spans="3:3" s="103" customFormat="1" x14ac:dyDescent="0.25">
      <c r="C163" s="521"/>
    </row>
    <row r="164" spans="3:3" s="103" customFormat="1" x14ac:dyDescent="0.25">
      <c r="C164" s="521"/>
    </row>
    <row r="165" spans="3:3" s="103" customFormat="1" x14ac:dyDescent="0.25">
      <c r="C165" s="521"/>
    </row>
    <row r="166" spans="3:3" s="103" customFormat="1" x14ac:dyDescent="0.25">
      <c r="C166" s="521"/>
    </row>
    <row r="167" spans="3:3" s="103" customFormat="1" x14ac:dyDescent="0.25">
      <c r="C167" s="521"/>
    </row>
    <row r="168" spans="3:3" s="103" customFormat="1" x14ac:dyDescent="0.25">
      <c r="C168" s="521"/>
    </row>
    <row r="169" spans="3:3" s="103" customFormat="1" x14ac:dyDescent="0.25">
      <c r="C169" s="521"/>
    </row>
    <row r="170" spans="3:3" s="103" customFormat="1" x14ac:dyDescent="0.25">
      <c r="C170" s="521"/>
    </row>
    <row r="171" spans="3:3" s="103" customFormat="1" x14ac:dyDescent="0.25">
      <c r="C171" s="521"/>
    </row>
    <row r="172" spans="3:3" s="103" customFormat="1" x14ac:dyDescent="0.25">
      <c r="C172" s="521"/>
    </row>
    <row r="173" spans="3:3" s="103" customFormat="1" x14ac:dyDescent="0.25">
      <c r="C173" s="521"/>
    </row>
    <row r="174" spans="3:3" s="103" customFormat="1" x14ac:dyDescent="0.25">
      <c r="C174" s="521"/>
    </row>
    <row r="175" spans="3:3" s="103" customFormat="1" x14ac:dyDescent="0.25">
      <c r="C175" s="521"/>
    </row>
    <row r="176" spans="3:3" s="103" customFormat="1" x14ac:dyDescent="0.25">
      <c r="C176" s="521"/>
    </row>
    <row r="177" spans="3:3" s="103" customFormat="1" x14ac:dyDescent="0.25">
      <c r="C177" s="521"/>
    </row>
    <row r="178" spans="3:3" s="103" customFormat="1" x14ac:dyDescent="0.25">
      <c r="C178" s="521"/>
    </row>
    <row r="179" spans="3:3" s="103" customFormat="1" x14ac:dyDescent="0.25">
      <c r="C179" s="521"/>
    </row>
    <row r="180" spans="3:3" s="103" customFormat="1" x14ac:dyDescent="0.25">
      <c r="C180" s="521"/>
    </row>
    <row r="181" spans="3:3" s="103" customFormat="1" x14ac:dyDescent="0.25">
      <c r="C181" s="521"/>
    </row>
    <row r="182" spans="3:3" s="103" customFormat="1" x14ac:dyDescent="0.25">
      <c r="C182" s="521"/>
    </row>
    <row r="183" spans="3:3" s="103" customFormat="1" x14ac:dyDescent="0.25">
      <c r="C183" s="521"/>
    </row>
    <row r="184" spans="3:3" s="103" customFormat="1" x14ac:dyDescent="0.25">
      <c r="C184" s="521"/>
    </row>
    <row r="185" spans="3:3" s="103" customFormat="1" x14ac:dyDescent="0.25">
      <c r="C185" s="521"/>
    </row>
    <row r="186" spans="3:3" s="103" customFormat="1" x14ac:dyDescent="0.25">
      <c r="C186" s="521"/>
    </row>
    <row r="187" spans="3:3" s="103" customFormat="1" x14ac:dyDescent="0.25">
      <c r="C187" s="521"/>
    </row>
    <row r="188" spans="3:3" s="103" customFormat="1" x14ac:dyDescent="0.25">
      <c r="C188" s="521"/>
    </row>
    <row r="189" spans="3:3" s="103" customFormat="1" x14ac:dyDescent="0.25">
      <c r="C189" s="521"/>
    </row>
    <row r="190" spans="3:3" s="103" customFormat="1" x14ac:dyDescent="0.25">
      <c r="C190" s="521"/>
    </row>
    <row r="191" spans="3:3" s="103" customFormat="1" x14ac:dyDescent="0.25">
      <c r="C191" s="521"/>
    </row>
    <row r="192" spans="3:3" s="103" customFormat="1" x14ac:dyDescent="0.25">
      <c r="C192" s="521"/>
    </row>
    <row r="193" spans="3:3" s="103" customFormat="1" x14ac:dyDescent="0.25">
      <c r="C193" s="521"/>
    </row>
    <row r="194" spans="3:3" s="103" customFormat="1" x14ac:dyDescent="0.25">
      <c r="C194" s="521"/>
    </row>
    <row r="195" spans="3:3" s="103" customFormat="1" x14ac:dyDescent="0.25">
      <c r="C195" s="521"/>
    </row>
    <row r="196" spans="3:3" s="103" customFormat="1" x14ac:dyDescent="0.25">
      <c r="C196" s="521"/>
    </row>
    <row r="197" spans="3:3" s="103" customFormat="1" x14ac:dyDescent="0.25">
      <c r="C197" s="521"/>
    </row>
    <row r="198" spans="3:3" s="103" customFormat="1" x14ac:dyDescent="0.25">
      <c r="C198" s="521"/>
    </row>
    <row r="199" spans="3:3" s="103" customFormat="1" x14ac:dyDescent="0.25">
      <c r="C199" s="521"/>
    </row>
    <row r="200" spans="3:3" s="103" customFormat="1" x14ac:dyDescent="0.25">
      <c r="C200" s="521"/>
    </row>
    <row r="201" spans="3:3" s="103" customFormat="1" x14ac:dyDescent="0.25">
      <c r="C201" s="521"/>
    </row>
    <row r="202" spans="3:3" s="103" customFormat="1" x14ac:dyDescent="0.25">
      <c r="C202" s="521"/>
    </row>
    <row r="203" spans="3:3" s="103" customFormat="1" x14ac:dyDescent="0.25">
      <c r="C203" s="521"/>
    </row>
    <row r="204" spans="3:3" s="103" customFormat="1" x14ac:dyDescent="0.25">
      <c r="C204" s="521"/>
    </row>
    <row r="205" spans="3:3" s="103" customFormat="1" x14ac:dyDescent="0.25">
      <c r="C205" s="521"/>
    </row>
    <row r="206" spans="3:3" s="103" customFormat="1" x14ac:dyDescent="0.25">
      <c r="C206" s="521"/>
    </row>
    <row r="207" spans="3:3" s="103" customFormat="1" x14ac:dyDescent="0.25">
      <c r="C207" s="521"/>
    </row>
    <row r="208" spans="3:3" s="103" customFormat="1" x14ac:dyDescent="0.25">
      <c r="C208" s="521"/>
    </row>
    <row r="209" spans="3:3" s="103" customFormat="1" x14ac:dyDescent="0.25">
      <c r="C209" s="521"/>
    </row>
    <row r="210" spans="3:3" s="103" customFormat="1" x14ac:dyDescent="0.25">
      <c r="C210" s="521"/>
    </row>
    <row r="211" spans="3:3" s="103" customFormat="1" x14ac:dyDescent="0.25">
      <c r="C211" s="521"/>
    </row>
    <row r="212" spans="3:3" s="103" customFormat="1" x14ac:dyDescent="0.25">
      <c r="C212" s="521"/>
    </row>
    <row r="213" spans="3:3" s="103" customFormat="1" x14ac:dyDescent="0.25">
      <c r="C213" s="521"/>
    </row>
    <row r="214" spans="3:3" s="103" customFormat="1" x14ac:dyDescent="0.25">
      <c r="C214" s="521"/>
    </row>
    <row r="215" spans="3:3" s="103" customFormat="1" x14ac:dyDescent="0.25">
      <c r="C215" s="521"/>
    </row>
    <row r="216" spans="3:3" s="103" customFormat="1" x14ac:dyDescent="0.25">
      <c r="C216" s="521"/>
    </row>
    <row r="217" spans="3:3" s="103" customFormat="1" x14ac:dyDescent="0.25">
      <c r="C217" s="521"/>
    </row>
    <row r="218" spans="3:3" s="103" customFormat="1" x14ac:dyDescent="0.25">
      <c r="C218" s="521"/>
    </row>
    <row r="219" spans="3:3" s="103" customFormat="1" x14ac:dyDescent="0.25">
      <c r="C219" s="521"/>
    </row>
    <row r="220" spans="3:3" s="103" customFormat="1" x14ac:dyDescent="0.25">
      <c r="C220" s="521"/>
    </row>
    <row r="221" spans="3:3" s="103" customFormat="1" x14ac:dyDescent="0.25">
      <c r="C221" s="521"/>
    </row>
    <row r="222" spans="3:3" s="103" customFormat="1" x14ac:dyDescent="0.25">
      <c r="C222" s="521"/>
    </row>
    <row r="223" spans="3:3" s="103" customFormat="1" x14ac:dyDescent="0.25">
      <c r="C223" s="521"/>
    </row>
    <row r="224" spans="3:3" s="103" customFormat="1" x14ac:dyDescent="0.25">
      <c r="C224" s="521"/>
    </row>
    <row r="225" spans="3:3" s="103" customFormat="1" x14ac:dyDescent="0.25">
      <c r="C225" s="521"/>
    </row>
    <row r="226" spans="3:3" s="103" customFormat="1" x14ac:dyDescent="0.25">
      <c r="C226" s="521"/>
    </row>
    <row r="227" spans="3:3" s="103" customFormat="1" x14ac:dyDescent="0.25">
      <c r="C227" s="521"/>
    </row>
    <row r="228" spans="3:3" s="103" customFormat="1" x14ac:dyDescent="0.25">
      <c r="C228" s="521"/>
    </row>
    <row r="229" spans="3:3" s="103" customFormat="1" x14ac:dyDescent="0.25">
      <c r="C229" s="521"/>
    </row>
    <row r="230" spans="3:3" s="103" customFormat="1" x14ac:dyDescent="0.25">
      <c r="C230" s="521"/>
    </row>
    <row r="231" spans="3:3" s="103" customFormat="1" x14ac:dyDescent="0.25">
      <c r="C231" s="521"/>
    </row>
    <row r="232" spans="3:3" s="103" customFormat="1" x14ac:dyDescent="0.25">
      <c r="C232" s="521"/>
    </row>
    <row r="233" spans="3:3" s="103" customFormat="1" x14ac:dyDescent="0.25">
      <c r="C233" s="521"/>
    </row>
    <row r="234" spans="3:3" s="103" customFormat="1" x14ac:dyDescent="0.25">
      <c r="C234" s="521"/>
    </row>
    <row r="235" spans="3:3" s="103" customFormat="1" x14ac:dyDescent="0.25">
      <c r="C235" s="521"/>
    </row>
    <row r="236" spans="3:3" s="103" customFormat="1" x14ac:dyDescent="0.25">
      <c r="C236" s="521"/>
    </row>
    <row r="237" spans="3:3" s="103" customFormat="1" x14ac:dyDescent="0.25">
      <c r="C237" s="521"/>
    </row>
    <row r="238" spans="3:3" s="103" customFormat="1" x14ac:dyDescent="0.25">
      <c r="C238" s="521"/>
    </row>
    <row r="239" spans="3:3" s="103" customFormat="1" x14ac:dyDescent="0.25">
      <c r="C239" s="521"/>
    </row>
    <row r="240" spans="3:3" s="103" customFormat="1" x14ac:dyDescent="0.25">
      <c r="C240" s="521"/>
    </row>
    <row r="241" spans="3:3" s="103" customFormat="1" x14ac:dyDescent="0.25">
      <c r="C241" s="521"/>
    </row>
    <row r="242" spans="3:3" s="103" customFormat="1" x14ac:dyDescent="0.25">
      <c r="C242" s="521"/>
    </row>
    <row r="243" spans="3:3" s="103" customFormat="1" x14ac:dyDescent="0.25">
      <c r="C243" s="521"/>
    </row>
    <row r="244" spans="3:3" s="103" customFormat="1" x14ac:dyDescent="0.25">
      <c r="C244" s="521"/>
    </row>
    <row r="245" spans="3:3" s="103" customFormat="1" x14ac:dyDescent="0.25">
      <c r="C245" s="521"/>
    </row>
    <row r="246" spans="3:3" s="103" customFormat="1" x14ac:dyDescent="0.25">
      <c r="C246" s="521"/>
    </row>
    <row r="247" spans="3:3" s="103" customFormat="1" x14ac:dyDescent="0.25">
      <c r="C247" s="521"/>
    </row>
    <row r="248" spans="3:3" s="103" customFormat="1" x14ac:dyDescent="0.25">
      <c r="C248" s="521"/>
    </row>
    <row r="249" spans="3:3" s="103" customFormat="1" x14ac:dyDescent="0.25">
      <c r="C249" s="521"/>
    </row>
    <row r="250" spans="3:3" s="103" customFormat="1" x14ac:dyDescent="0.25">
      <c r="C250" s="521"/>
    </row>
    <row r="251" spans="3:3" s="103" customFormat="1" x14ac:dyDescent="0.25">
      <c r="C251" s="521"/>
    </row>
    <row r="252" spans="3:3" s="103" customFormat="1" x14ac:dyDescent="0.25">
      <c r="C252" s="521"/>
    </row>
    <row r="253" spans="3:3" s="103" customFormat="1" x14ac:dyDescent="0.25">
      <c r="C253" s="521"/>
    </row>
    <row r="254" spans="3:3" s="103" customFormat="1" x14ac:dyDescent="0.25">
      <c r="C254" s="521"/>
    </row>
    <row r="255" spans="3:3" s="103" customFormat="1" x14ac:dyDescent="0.25">
      <c r="C255" s="521"/>
    </row>
    <row r="256" spans="3:3" s="103" customFormat="1" x14ac:dyDescent="0.25">
      <c r="C256" s="521"/>
    </row>
    <row r="257" spans="3:3" s="103" customFormat="1" x14ac:dyDescent="0.25">
      <c r="C257" s="521"/>
    </row>
    <row r="258" spans="3:3" s="103" customFormat="1" x14ac:dyDescent="0.25">
      <c r="C258" s="521"/>
    </row>
    <row r="259" spans="3:3" s="103" customFormat="1" x14ac:dyDescent="0.25">
      <c r="C259" s="521"/>
    </row>
    <row r="260" spans="3:3" s="103" customFormat="1" x14ac:dyDescent="0.25">
      <c r="C260" s="521"/>
    </row>
    <row r="261" spans="3:3" s="103" customFormat="1" x14ac:dyDescent="0.25">
      <c r="C261" s="521"/>
    </row>
    <row r="262" spans="3:3" s="103" customFormat="1" x14ac:dyDescent="0.25">
      <c r="C262" s="521"/>
    </row>
    <row r="263" spans="3:3" s="103" customFormat="1" x14ac:dyDescent="0.25">
      <c r="C263" s="521"/>
    </row>
    <row r="264" spans="3:3" s="103" customFormat="1" x14ac:dyDescent="0.25">
      <c r="C264" s="521"/>
    </row>
    <row r="265" spans="3:3" s="103" customFormat="1" x14ac:dyDescent="0.25">
      <c r="C265" s="521"/>
    </row>
    <row r="266" spans="3:3" s="103" customFormat="1" x14ac:dyDescent="0.25">
      <c r="C266" s="521"/>
    </row>
    <row r="267" spans="3:3" s="103" customFormat="1" x14ac:dyDescent="0.25">
      <c r="C267" s="521"/>
    </row>
    <row r="268" spans="3:3" s="103" customFormat="1" x14ac:dyDescent="0.25">
      <c r="C268" s="521"/>
    </row>
    <row r="269" spans="3:3" s="103" customFormat="1" x14ac:dyDescent="0.25">
      <c r="C269" s="521"/>
    </row>
    <row r="270" spans="3:3" s="103" customFormat="1" x14ac:dyDescent="0.25">
      <c r="C270" s="521"/>
    </row>
    <row r="271" spans="3:3" s="103" customFormat="1" x14ac:dyDescent="0.25">
      <c r="C271" s="521"/>
    </row>
    <row r="272" spans="3:3" s="103" customFormat="1" x14ac:dyDescent="0.25">
      <c r="C272" s="521"/>
    </row>
    <row r="273" spans="3:3" s="103" customFormat="1" x14ac:dyDescent="0.25">
      <c r="C273" s="521"/>
    </row>
    <row r="274" spans="3:3" s="103" customFormat="1" x14ac:dyDescent="0.25">
      <c r="C274" s="521"/>
    </row>
    <row r="275" spans="3:3" s="103" customFormat="1" x14ac:dyDescent="0.25">
      <c r="C275" s="521"/>
    </row>
    <row r="276" spans="3:3" s="103" customFormat="1" x14ac:dyDescent="0.25">
      <c r="C276" s="521"/>
    </row>
    <row r="277" spans="3:3" s="103" customFormat="1" x14ac:dyDescent="0.25">
      <c r="C277" s="521"/>
    </row>
    <row r="278" spans="3:3" s="103" customFormat="1" x14ac:dyDescent="0.25">
      <c r="C278" s="521"/>
    </row>
    <row r="279" spans="3:3" s="103" customFormat="1" x14ac:dyDescent="0.25">
      <c r="C279" s="521"/>
    </row>
    <row r="280" spans="3:3" s="103" customFormat="1" x14ac:dyDescent="0.25">
      <c r="C280" s="521"/>
    </row>
    <row r="281" spans="3:3" s="103" customFormat="1" x14ac:dyDescent="0.25">
      <c r="C281" s="521"/>
    </row>
    <row r="282" spans="3:3" s="103" customFormat="1" x14ac:dyDescent="0.25">
      <c r="C282" s="521"/>
    </row>
    <row r="283" spans="3:3" s="103" customFormat="1" x14ac:dyDescent="0.25">
      <c r="C283" s="521"/>
    </row>
    <row r="284" spans="3:3" s="103" customFormat="1" x14ac:dyDescent="0.25">
      <c r="C284" s="521"/>
    </row>
    <row r="285" spans="3:3" s="103" customFormat="1" x14ac:dyDescent="0.25">
      <c r="C285" s="521"/>
    </row>
    <row r="286" spans="3:3" s="103" customFormat="1" x14ac:dyDescent="0.25">
      <c r="C286" s="521"/>
    </row>
    <row r="287" spans="3:3" s="103" customFormat="1" x14ac:dyDescent="0.25">
      <c r="C287" s="521"/>
    </row>
    <row r="288" spans="3:3" s="103" customFormat="1" x14ac:dyDescent="0.25">
      <c r="C288" s="521"/>
    </row>
    <row r="289" spans="3:3" s="103" customFormat="1" x14ac:dyDescent="0.25">
      <c r="C289" s="521"/>
    </row>
    <row r="290" spans="3:3" s="103" customFormat="1" x14ac:dyDescent="0.25">
      <c r="C290" s="521"/>
    </row>
    <row r="291" spans="3:3" s="103" customFormat="1" x14ac:dyDescent="0.25">
      <c r="C291" s="521"/>
    </row>
    <row r="292" spans="3:3" s="103" customFormat="1" x14ac:dyDescent="0.25">
      <c r="C292" s="521"/>
    </row>
    <row r="293" spans="3:3" s="103" customFormat="1" x14ac:dyDescent="0.25">
      <c r="C293" s="521"/>
    </row>
    <row r="294" spans="3:3" s="103" customFormat="1" x14ac:dyDescent="0.25">
      <c r="C294" s="521"/>
    </row>
    <row r="295" spans="3:3" s="103" customFormat="1" x14ac:dyDescent="0.25">
      <c r="C295" s="521"/>
    </row>
    <row r="296" spans="3:3" s="103" customFormat="1" x14ac:dyDescent="0.25">
      <c r="C296" s="521"/>
    </row>
    <row r="297" spans="3:3" s="103" customFormat="1" x14ac:dyDescent="0.25">
      <c r="C297" s="521"/>
    </row>
    <row r="298" spans="3:3" s="103" customFormat="1" x14ac:dyDescent="0.25">
      <c r="C298" s="521"/>
    </row>
    <row r="299" spans="3:3" s="103" customFormat="1" x14ac:dyDescent="0.25">
      <c r="C299" s="521"/>
    </row>
    <row r="300" spans="3:3" s="103" customFormat="1" x14ac:dyDescent="0.25">
      <c r="C300" s="521"/>
    </row>
    <row r="301" spans="3:3" s="103" customFormat="1" x14ac:dyDescent="0.25">
      <c r="C301" s="521"/>
    </row>
    <row r="302" spans="3:3" s="103" customFormat="1" x14ac:dyDescent="0.25">
      <c r="C302" s="521"/>
    </row>
    <row r="303" spans="3:3" s="103" customFormat="1" x14ac:dyDescent="0.25">
      <c r="C303" s="521"/>
    </row>
    <row r="304" spans="3:3" s="103" customFormat="1" x14ac:dyDescent="0.25">
      <c r="C304" s="521"/>
    </row>
    <row r="305" spans="3:3" s="103" customFormat="1" x14ac:dyDescent="0.25">
      <c r="C305" s="521"/>
    </row>
    <row r="306" spans="3:3" s="103" customFormat="1" x14ac:dyDescent="0.25">
      <c r="C306" s="521"/>
    </row>
    <row r="307" spans="3:3" s="103" customFormat="1" x14ac:dyDescent="0.25">
      <c r="C307" s="521"/>
    </row>
    <row r="308" spans="3:3" s="103" customFormat="1" x14ac:dyDescent="0.25">
      <c r="C308" s="521"/>
    </row>
    <row r="309" spans="3:3" s="103" customFormat="1" x14ac:dyDescent="0.25">
      <c r="C309" s="521"/>
    </row>
    <row r="310" spans="3:3" s="103" customFormat="1" x14ac:dyDescent="0.25">
      <c r="C310" s="521"/>
    </row>
    <row r="311" spans="3:3" s="103" customFormat="1" x14ac:dyDescent="0.25">
      <c r="C311" s="521"/>
    </row>
    <row r="312" spans="3:3" s="103" customFormat="1" x14ac:dyDescent="0.25">
      <c r="C312" s="521"/>
    </row>
    <row r="313" spans="3:3" s="103" customFormat="1" x14ac:dyDescent="0.25">
      <c r="C313" s="521"/>
    </row>
    <row r="314" spans="3:3" s="103" customFormat="1" x14ac:dyDescent="0.25">
      <c r="C314" s="521"/>
    </row>
    <row r="315" spans="3:3" s="103" customFormat="1" x14ac:dyDescent="0.25">
      <c r="C315" s="521"/>
    </row>
    <row r="316" spans="3:3" s="103" customFormat="1" x14ac:dyDescent="0.25">
      <c r="C316" s="521"/>
    </row>
    <row r="317" spans="3:3" s="103" customFormat="1" x14ac:dyDescent="0.25">
      <c r="C317" s="521"/>
    </row>
    <row r="318" spans="3:3" s="103" customFormat="1" x14ac:dyDescent="0.25">
      <c r="C318" s="521"/>
    </row>
    <row r="319" spans="3:3" s="103" customFormat="1" x14ac:dyDescent="0.25">
      <c r="C319" s="521"/>
    </row>
    <row r="320" spans="3:3" s="103" customFormat="1" x14ac:dyDescent="0.25">
      <c r="C320" s="521"/>
    </row>
    <row r="321" spans="3:3" s="103" customFormat="1" x14ac:dyDescent="0.25">
      <c r="C321" s="521"/>
    </row>
    <row r="322" spans="3:3" s="103" customFormat="1" x14ac:dyDescent="0.25">
      <c r="C322" s="521"/>
    </row>
    <row r="323" spans="3:3" s="103" customFormat="1" x14ac:dyDescent="0.25">
      <c r="C323" s="521"/>
    </row>
    <row r="324" spans="3:3" s="103" customFormat="1" x14ac:dyDescent="0.25">
      <c r="C324" s="521"/>
    </row>
    <row r="325" spans="3:3" s="103" customFormat="1" x14ac:dyDescent="0.25">
      <c r="C325" s="521"/>
    </row>
    <row r="326" spans="3:3" s="103" customFormat="1" x14ac:dyDescent="0.25">
      <c r="C326" s="521"/>
    </row>
    <row r="327" spans="3:3" s="103" customFormat="1" x14ac:dyDescent="0.25">
      <c r="C327" s="521"/>
    </row>
    <row r="328" spans="3:3" s="103" customFormat="1" x14ac:dyDescent="0.25">
      <c r="C328" s="521"/>
    </row>
    <row r="329" spans="3:3" s="103" customFormat="1" x14ac:dyDescent="0.25">
      <c r="C329" s="521"/>
    </row>
    <row r="330" spans="3:3" s="103" customFormat="1" x14ac:dyDescent="0.25">
      <c r="C330" s="521"/>
    </row>
    <row r="331" spans="3:3" s="103" customFormat="1" x14ac:dyDescent="0.25">
      <c r="C331" s="521"/>
    </row>
    <row r="332" spans="3:3" s="103" customFormat="1" x14ac:dyDescent="0.25">
      <c r="C332" s="521"/>
    </row>
  </sheetData>
  <mergeCells count="55">
    <mergeCell ref="I1:I5"/>
    <mergeCell ref="B7:B16"/>
    <mergeCell ref="F16:I16"/>
    <mergeCell ref="F26:I26"/>
    <mergeCell ref="B18:B26"/>
    <mergeCell ref="A17:I17"/>
    <mergeCell ref="A7:A16"/>
    <mergeCell ref="B48:B56"/>
    <mergeCell ref="A18:A26"/>
    <mergeCell ref="F1:F5"/>
    <mergeCell ref="G1:G5"/>
    <mergeCell ref="H1:H5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A38:I38"/>
    <mergeCell ref="A47:I47"/>
    <mergeCell ref="A57:I57"/>
    <mergeCell ref="A48:A56"/>
    <mergeCell ref="A58:A66"/>
    <mergeCell ref="A29:A37"/>
    <mergeCell ref="B58:B66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108:A116"/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  <mergeCell ref="A78:A86"/>
    <mergeCell ref="F96:I96"/>
    <mergeCell ref="F106:I106"/>
    <mergeCell ref="F76:I76"/>
    <mergeCell ref="F86:I86"/>
    <mergeCell ref="B88:B9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C1" sqref="C1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74" t="s">
        <v>1682</v>
      </c>
      <c r="B1" s="674" t="s">
        <v>1681</v>
      </c>
      <c r="C1" s="674" t="s">
        <v>1680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AW207"/>
  <sheetViews>
    <sheetView tabSelected="1" topLeftCell="B1" zoomScale="115" zoomScaleNormal="115" zoomScaleSheetLayoutView="40" zoomScalePageLayoutView="55" workbookViewId="0">
      <selection activeCell="G4" sqref="G4"/>
    </sheetView>
  </sheetViews>
  <sheetFormatPr defaultRowHeight="12.75" x14ac:dyDescent="0.2"/>
  <cols>
    <col min="1" max="1" width="4.5703125" customWidth="1"/>
    <col min="2" max="2" width="6" style="82" customWidth="1"/>
    <col min="3" max="3" width="9.28515625" customWidth="1"/>
    <col min="4" max="4" width="11.5703125" style="82" customWidth="1"/>
    <col min="5" max="5" width="9.28515625" style="82" customWidth="1"/>
    <col min="6" max="6" width="9.5703125" customWidth="1"/>
    <col min="7" max="8" width="10.85546875" style="82" customWidth="1"/>
    <col min="9" max="9" width="4.140625" style="103" customWidth="1"/>
    <col min="10" max="10" width="8.140625" style="111" customWidth="1"/>
    <col min="11" max="11" width="9.28515625" customWidth="1"/>
    <col min="12" max="12" width="11.5703125" style="82" customWidth="1"/>
    <col min="13" max="13" width="9.28515625" style="82" customWidth="1"/>
    <col min="14" max="14" width="9.5703125" customWidth="1"/>
    <col min="15" max="16" width="10.85546875" style="82" customWidth="1"/>
    <col min="17" max="17" width="9.28515625" style="367" customWidth="1"/>
    <col min="18" max="18" width="10.85546875" customWidth="1"/>
    <col min="19" max="20" width="9.140625" style="103"/>
    <col min="21" max="23" width="8.85546875" style="103" customWidth="1"/>
    <col min="24" max="49" width="9.140625" style="103"/>
  </cols>
  <sheetData>
    <row r="1" spans="1:23" ht="22.5" customHeight="1" x14ac:dyDescent="0.2">
      <c r="A1" s="675"/>
      <c r="B1" s="707" t="s">
        <v>1683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</row>
    <row r="2" spans="1:23" ht="18.75" customHeight="1" x14ac:dyDescent="0.2">
      <c r="A2" s="675"/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</row>
    <row r="3" spans="1:23" ht="18.75" customHeight="1" x14ac:dyDescent="0.2">
      <c r="A3" s="708" t="s">
        <v>1685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</row>
    <row r="4" spans="1:23" s="249" customFormat="1" ht="15.75" customHeight="1" x14ac:dyDescent="0.2">
      <c r="A4" s="676"/>
      <c r="B4" s="676"/>
      <c r="C4" s="676"/>
      <c r="D4" s="676"/>
      <c r="E4" s="676"/>
      <c r="F4" s="677"/>
      <c r="G4" s="678" t="s">
        <v>1688</v>
      </c>
      <c r="H4" s="679" t="s">
        <v>1684</v>
      </c>
      <c r="I4" s="708" t="s">
        <v>1687</v>
      </c>
      <c r="J4" s="708"/>
      <c r="K4" s="677"/>
      <c r="L4" s="676"/>
      <c r="M4" s="676"/>
      <c r="N4" s="676"/>
      <c r="O4" s="676"/>
      <c r="P4" s="676"/>
      <c r="Q4" s="676"/>
      <c r="R4" s="676"/>
    </row>
    <row r="5" spans="1:23" s="249" customFormat="1" ht="18" customHeight="1" thickBot="1" x14ac:dyDescent="0.25">
      <c r="A5" s="676"/>
      <c r="B5" s="676"/>
      <c r="C5" s="676"/>
      <c r="D5" s="676"/>
      <c r="E5" s="676"/>
      <c r="F5" s="677"/>
      <c r="G5" s="708" t="s">
        <v>1686</v>
      </c>
      <c r="H5" s="708"/>
      <c r="I5" s="708"/>
      <c r="J5" s="708"/>
      <c r="K5" s="708"/>
      <c r="L5" s="676"/>
      <c r="M5" s="676"/>
      <c r="N5" s="676"/>
      <c r="O5" s="676"/>
      <c r="P5" s="676"/>
      <c r="Q5" s="676"/>
      <c r="R5" s="676"/>
    </row>
    <row r="6" spans="1:23" ht="16.5" thickBot="1" x14ac:dyDescent="0.25">
      <c r="A6" s="378"/>
      <c r="B6" s="83" t="s">
        <v>5</v>
      </c>
      <c r="C6" s="711" t="s">
        <v>1251</v>
      </c>
      <c r="D6" s="712"/>
      <c r="E6" s="712"/>
      <c r="F6" s="712"/>
      <c r="G6" s="712"/>
      <c r="H6" s="712"/>
      <c r="I6" s="709"/>
      <c r="J6" s="83" t="s">
        <v>5</v>
      </c>
      <c r="K6" s="711" t="s">
        <v>1252</v>
      </c>
      <c r="L6" s="712"/>
      <c r="M6" s="712"/>
      <c r="N6" s="712"/>
      <c r="O6" s="712"/>
      <c r="P6" s="712"/>
      <c r="Q6" s="381" t="s">
        <v>1628</v>
      </c>
      <c r="R6" s="370" t="s">
        <v>1253</v>
      </c>
      <c r="S6" s="102"/>
      <c r="U6" s="102"/>
      <c r="V6" s="102"/>
      <c r="W6" s="102"/>
    </row>
    <row r="7" spans="1:23" ht="16.5" thickBot="1" x14ac:dyDescent="0.25">
      <c r="A7" s="573"/>
      <c r="B7" s="550" t="s">
        <v>6</v>
      </c>
      <c r="C7" s="550" t="s">
        <v>1664</v>
      </c>
      <c r="D7" s="550" t="s">
        <v>1665</v>
      </c>
      <c r="E7" s="550" t="s">
        <v>1666</v>
      </c>
      <c r="F7" s="561" t="s">
        <v>1667</v>
      </c>
      <c r="G7" s="551" t="s">
        <v>1668</v>
      </c>
      <c r="H7" s="551" t="s">
        <v>1669</v>
      </c>
      <c r="I7" s="709"/>
      <c r="J7" s="550" t="s">
        <v>6</v>
      </c>
      <c r="K7" s="550" t="s">
        <v>1664</v>
      </c>
      <c r="L7" s="550" t="s">
        <v>1665</v>
      </c>
      <c r="M7" s="550" t="s">
        <v>1666</v>
      </c>
      <c r="N7" s="561" t="s">
        <v>1667</v>
      </c>
      <c r="O7" s="551" t="s">
        <v>1668</v>
      </c>
      <c r="P7" s="551" t="s">
        <v>1669</v>
      </c>
      <c r="Q7" s="562" t="s">
        <v>1254</v>
      </c>
      <c r="R7" s="371" t="s">
        <v>1255</v>
      </c>
      <c r="S7" s="102"/>
      <c r="T7" s="102"/>
      <c r="U7" s="102"/>
      <c r="V7" s="102"/>
      <c r="W7" s="102"/>
    </row>
    <row r="8" spans="1:23" ht="15.75" thickBot="1" x14ac:dyDescent="0.25">
      <c r="A8" s="552">
        <v>1</v>
      </c>
      <c r="B8" s="552">
        <v>1</v>
      </c>
      <c r="C8" s="552">
        <f>'Данные по ТП'!D2*0.9</f>
        <v>360</v>
      </c>
      <c r="D8" s="560">
        <v>0</v>
      </c>
      <c r="E8" s="552">
        <v>292</v>
      </c>
      <c r="F8" s="379">
        <f>C8-E8</f>
        <v>68</v>
      </c>
      <c r="G8" s="577">
        <f>'ТП-1-11'!F19</f>
        <v>54.827159999999999</v>
      </c>
      <c r="H8" s="577">
        <f>C8-G8</f>
        <v>305.17284000000001</v>
      </c>
      <c r="I8" s="709"/>
      <c r="J8" s="583">
        <v>1</v>
      </c>
      <c r="K8" s="552">
        <f>'Данные по ТП'!D3*0.9</f>
        <v>225</v>
      </c>
      <c r="L8" s="552">
        <v>70</v>
      </c>
      <c r="M8" s="552">
        <v>367</v>
      </c>
      <c r="N8" s="553">
        <f>K8-M8</f>
        <v>-142</v>
      </c>
      <c r="O8" s="554">
        <f>'ТП-1-11'!F33</f>
        <v>112.41539999999999</v>
      </c>
      <c r="P8" s="554">
        <f>K8-O8</f>
        <v>112.58460000000001</v>
      </c>
      <c r="Q8" s="552">
        <f>N8+F8</f>
        <v>-74</v>
      </c>
      <c r="R8" s="554">
        <f>P8+H8</f>
        <v>417.75744000000003</v>
      </c>
      <c r="S8" s="102"/>
      <c r="T8" s="102"/>
      <c r="U8" s="102"/>
      <c r="V8" s="102"/>
      <c r="W8" s="102"/>
    </row>
    <row r="9" spans="1:23" ht="15.75" thickBot="1" x14ac:dyDescent="0.25">
      <c r="A9" s="555">
        <v>2</v>
      </c>
      <c r="B9" s="556">
        <v>2</v>
      </c>
      <c r="C9" s="555">
        <f>'Данные по ТП'!D4*0.9</f>
        <v>567</v>
      </c>
      <c r="D9" s="558">
        <v>0</v>
      </c>
      <c r="E9" s="556">
        <v>739</v>
      </c>
      <c r="F9" s="379">
        <f t="shared" ref="F9:F41" si="0">C9-E9</f>
        <v>-172</v>
      </c>
      <c r="G9" s="557">
        <f>'ТП-1-11'!F50</f>
        <v>614.14307999999994</v>
      </c>
      <c r="H9" s="557">
        <f>C9-G9</f>
        <v>-47.143079999999941</v>
      </c>
      <c r="I9" s="709"/>
      <c r="J9" s="563">
        <v>2</v>
      </c>
      <c r="K9" s="559">
        <f>'Данные по ТП'!D5*0.9</f>
        <v>360</v>
      </c>
      <c r="L9" s="556">
        <v>418</v>
      </c>
      <c r="M9" s="556">
        <v>800</v>
      </c>
      <c r="N9" s="553">
        <f t="shared" ref="N9:N41" si="1">K9-M9</f>
        <v>-440</v>
      </c>
      <c r="O9" s="557">
        <f>'ТП-1-11'!F65</f>
        <v>92.890620000000013</v>
      </c>
      <c r="P9" s="557">
        <f t="shared" ref="P9:P41" si="2">K9-O9</f>
        <v>267.10937999999999</v>
      </c>
      <c r="Q9" s="555">
        <f t="shared" ref="Q9:Q41" si="3">N9+F9</f>
        <v>-612</v>
      </c>
      <c r="R9" s="584">
        <f t="shared" ref="R9:R41" si="4">P9+H9</f>
        <v>219.96630000000005</v>
      </c>
      <c r="S9" s="102"/>
      <c r="T9" s="102"/>
      <c r="U9" s="102"/>
      <c r="V9" s="102"/>
      <c r="W9" s="102"/>
    </row>
    <row r="10" spans="1:23" ht="15.75" thickBot="1" x14ac:dyDescent="0.25">
      <c r="A10" s="552">
        <v>3</v>
      </c>
      <c r="B10" s="552">
        <v>3</v>
      </c>
      <c r="C10" s="552">
        <f>'Данные по ТП'!D6*0.9</f>
        <v>225</v>
      </c>
      <c r="D10" s="560">
        <v>0</v>
      </c>
      <c r="E10" s="552">
        <v>257</v>
      </c>
      <c r="F10" s="379">
        <f t="shared" si="0"/>
        <v>-32</v>
      </c>
      <c r="G10" s="554">
        <f>'ТП-1-11'!F81</f>
        <v>281.0385</v>
      </c>
      <c r="H10" s="577">
        <f t="shared" ref="H10:H41" si="5">C10-G10</f>
        <v>-56.038499999999999</v>
      </c>
      <c r="I10" s="709"/>
      <c r="J10" s="563">
        <v>3</v>
      </c>
      <c r="K10" s="552">
        <f>'Данные по ТП'!D7*0.9</f>
        <v>225</v>
      </c>
      <c r="L10" s="560">
        <v>0</v>
      </c>
      <c r="M10" s="552">
        <v>287</v>
      </c>
      <c r="N10" s="553">
        <f t="shared" si="1"/>
        <v>-62</v>
      </c>
      <c r="O10" s="554">
        <f>'ТП-1-11'!F93</f>
        <v>108.86544000000001</v>
      </c>
      <c r="P10" s="554">
        <f t="shared" si="2"/>
        <v>116.13455999999999</v>
      </c>
      <c r="Q10" s="552">
        <f t="shared" si="3"/>
        <v>-94</v>
      </c>
      <c r="R10" s="554">
        <f t="shared" si="4"/>
        <v>60.096059999999994</v>
      </c>
      <c r="S10" s="102"/>
      <c r="T10" s="102"/>
      <c r="U10" s="102"/>
      <c r="V10" s="102"/>
      <c r="W10" s="102"/>
    </row>
    <row r="11" spans="1:23" ht="15.75" thickBot="1" x14ac:dyDescent="0.25">
      <c r="A11" s="555">
        <v>4</v>
      </c>
      <c r="B11" s="570">
        <v>4</v>
      </c>
      <c r="C11" s="568">
        <f>'Данные по ТП'!D8*0.9</f>
        <v>225</v>
      </c>
      <c r="D11" s="570">
        <v>145</v>
      </c>
      <c r="E11" s="570">
        <v>367</v>
      </c>
      <c r="F11" s="379">
        <f t="shared" si="0"/>
        <v>-142</v>
      </c>
      <c r="G11" s="571">
        <f>'ТП-1-11'!F110</f>
        <v>155.60658000000001</v>
      </c>
      <c r="H11" s="557">
        <f t="shared" si="5"/>
        <v>69.393419999999992</v>
      </c>
      <c r="I11" s="709"/>
      <c r="J11" s="563">
        <v>4</v>
      </c>
      <c r="K11" s="555">
        <f>'Данные по ТП'!D9*0.9</f>
        <v>360</v>
      </c>
      <c r="L11" s="558">
        <v>0</v>
      </c>
      <c r="M11" s="556">
        <v>573</v>
      </c>
      <c r="N11" s="553">
        <f t="shared" si="1"/>
        <v>-213</v>
      </c>
      <c r="O11" s="557">
        <f>'ТП-1-11'!F125</f>
        <v>414.75366000000002</v>
      </c>
      <c r="P11" s="557">
        <f t="shared" si="2"/>
        <v>-54.753660000000025</v>
      </c>
      <c r="Q11" s="555">
        <f t="shared" si="3"/>
        <v>-355</v>
      </c>
      <c r="R11" s="584">
        <f t="shared" si="4"/>
        <v>14.639759999999967</v>
      </c>
      <c r="S11" s="102"/>
      <c r="T11" s="102"/>
      <c r="U11" s="102"/>
      <c r="V11" s="102"/>
      <c r="W11" s="102"/>
    </row>
    <row r="12" spans="1:23" ht="14.45" customHeight="1" thickBot="1" x14ac:dyDescent="0.25">
      <c r="A12" s="552">
        <v>5</v>
      </c>
      <c r="B12" s="552">
        <v>5</v>
      </c>
      <c r="C12" s="559">
        <f>'Данные по ТП'!D10*0.9</f>
        <v>225</v>
      </c>
      <c r="D12" s="552">
        <v>240</v>
      </c>
      <c r="E12" s="552">
        <v>319</v>
      </c>
      <c r="F12" s="379">
        <f t="shared" si="0"/>
        <v>-94</v>
      </c>
      <c r="G12" s="577">
        <f>'ТП-1-11'!F140</f>
        <v>59.165999999999997</v>
      </c>
      <c r="H12" s="577">
        <f t="shared" si="5"/>
        <v>165.834</v>
      </c>
      <c r="I12" s="709"/>
      <c r="J12" s="583">
        <v>5</v>
      </c>
      <c r="K12" s="552">
        <f>'Данные по ТП'!D11*0.9</f>
        <v>360</v>
      </c>
      <c r="L12" s="560">
        <v>0</v>
      </c>
      <c r="M12" s="585">
        <v>485</v>
      </c>
      <c r="N12" s="553">
        <f t="shared" si="1"/>
        <v>-125</v>
      </c>
      <c r="O12" s="586">
        <f>'ТП-1-11'!F155</f>
        <v>143.77338</v>
      </c>
      <c r="P12" s="554">
        <f t="shared" si="2"/>
        <v>216.22662</v>
      </c>
      <c r="Q12" s="552">
        <f t="shared" si="3"/>
        <v>-219</v>
      </c>
      <c r="R12" s="554">
        <f t="shared" si="4"/>
        <v>382.06061999999997</v>
      </c>
      <c r="S12" s="105"/>
      <c r="T12" s="105"/>
      <c r="U12" s="102"/>
      <c r="V12" s="102"/>
      <c r="W12" s="102"/>
    </row>
    <row r="13" spans="1:23" ht="15.75" thickBot="1" x14ac:dyDescent="0.25">
      <c r="A13" s="555">
        <v>6</v>
      </c>
      <c r="B13" s="556">
        <v>6</v>
      </c>
      <c r="C13" s="555">
        <f>'Данные по ТП'!D12*0.9</f>
        <v>360</v>
      </c>
      <c r="D13" s="558">
        <v>0</v>
      </c>
      <c r="E13" s="556">
        <v>424</v>
      </c>
      <c r="F13" s="379">
        <f t="shared" si="0"/>
        <v>-64</v>
      </c>
      <c r="G13" s="557">
        <f>'ТП-1-11'!F171</f>
        <v>93.482280000000003</v>
      </c>
      <c r="H13" s="557">
        <f t="shared" si="5"/>
        <v>266.51772</v>
      </c>
      <c r="I13" s="709"/>
      <c r="J13" s="563">
        <v>6</v>
      </c>
      <c r="K13" s="559">
        <f>'Данные по ТП'!D13*0.9</f>
        <v>225</v>
      </c>
      <c r="L13" s="556">
        <v>127</v>
      </c>
      <c r="M13" s="587">
        <v>425</v>
      </c>
      <c r="N13" s="553">
        <f t="shared" si="1"/>
        <v>-200</v>
      </c>
      <c r="O13" s="588">
        <f>'ТП-1-11'!F184</f>
        <v>26.03304</v>
      </c>
      <c r="P13" s="557">
        <f t="shared" si="2"/>
        <v>198.96696</v>
      </c>
      <c r="Q13" s="555">
        <f t="shared" si="3"/>
        <v>-264</v>
      </c>
      <c r="R13" s="584">
        <f t="shared" si="4"/>
        <v>465.48468000000003</v>
      </c>
      <c r="S13" s="105"/>
      <c r="T13" s="105"/>
      <c r="U13" s="102"/>
      <c r="V13" s="102"/>
      <c r="W13" s="102"/>
    </row>
    <row r="14" spans="1:23" ht="15.75" thickBot="1" x14ac:dyDescent="0.25">
      <c r="A14" s="552">
        <v>7</v>
      </c>
      <c r="B14" s="552">
        <v>7</v>
      </c>
      <c r="C14" s="552">
        <f>'Данные по ТП'!D14*0.9</f>
        <v>567</v>
      </c>
      <c r="D14" s="560">
        <v>0</v>
      </c>
      <c r="E14" s="552">
        <v>540</v>
      </c>
      <c r="F14" s="379">
        <f t="shared" si="0"/>
        <v>27</v>
      </c>
      <c r="G14" s="554">
        <f>'ТП-1-11'!F201</f>
        <v>136.08179999999999</v>
      </c>
      <c r="H14" s="577">
        <f t="shared" si="5"/>
        <v>430.91820000000001</v>
      </c>
      <c r="I14" s="709"/>
      <c r="J14" s="563">
        <v>7</v>
      </c>
      <c r="K14" s="559">
        <f>'Данные по ТП'!D15*0.9</f>
        <v>360</v>
      </c>
      <c r="L14" s="560">
        <v>0</v>
      </c>
      <c r="M14" s="552">
        <v>304</v>
      </c>
      <c r="N14" s="553">
        <f t="shared" si="1"/>
        <v>56</v>
      </c>
      <c r="O14" s="577">
        <f>'ТП-1-11'!F216</f>
        <v>101.76552000000001</v>
      </c>
      <c r="P14" s="554">
        <f t="shared" si="2"/>
        <v>258.23447999999996</v>
      </c>
      <c r="Q14" s="567">
        <f t="shared" si="3"/>
        <v>83</v>
      </c>
      <c r="R14" s="554">
        <f t="shared" si="4"/>
        <v>689.15267999999992</v>
      </c>
      <c r="S14" s="102"/>
      <c r="T14" s="102"/>
      <c r="U14" s="102"/>
      <c r="V14" s="102"/>
      <c r="W14" s="102"/>
    </row>
    <row r="15" spans="1:23" ht="15.75" thickBot="1" x14ac:dyDescent="0.25">
      <c r="A15" s="555">
        <v>8</v>
      </c>
      <c r="B15" s="556">
        <v>8</v>
      </c>
      <c r="C15" s="555" t="s">
        <v>1256</v>
      </c>
      <c r="D15" s="556"/>
      <c r="E15" s="556"/>
      <c r="F15" s="379"/>
      <c r="G15" s="556"/>
      <c r="H15" s="557"/>
      <c r="I15" s="709"/>
      <c r="J15" s="563">
        <v>8</v>
      </c>
      <c r="K15" s="555" t="s">
        <v>1256</v>
      </c>
      <c r="L15" s="556"/>
      <c r="M15" s="556"/>
      <c r="N15" s="553"/>
      <c r="O15" s="556"/>
      <c r="P15" s="557"/>
      <c r="Q15" s="555"/>
      <c r="R15" s="584"/>
      <c r="S15" s="102"/>
      <c r="T15" s="102"/>
      <c r="U15" s="102"/>
      <c r="V15" s="102"/>
      <c r="W15" s="102"/>
    </row>
    <row r="16" spans="1:23" ht="15.75" thickBot="1" x14ac:dyDescent="0.25">
      <c r="A16" s="552">
        <v>9</v>
      </c>
      <c r="B16" s="552">
        <v>9</v>
      </c>
      <c r="C16" s="552">
        <f>'Данные по ТП'!D16*0.9</f>
        <v>225</v>
      </c>
      <c r="D16" s="560">
        <v>0</v>
      </c>
      <c r="E16" s="552">
        <v>378</v>
      </c>
      <c r="F16" s="379">
        <f t="shared" si="0"/>
        <v>-153</v>
      </c>
      <c r="G16" s="554">
        <f>'ТП-1-11'!F230</f>
        <v>118.33199999999999</v>
      </c>
      <c r="H16" s="577">
        <f t="shared" si="5"/>
        <v>106.66800000000001</v>
      </c>
      <c r="I16" s="709"/>
      <c r="J16" s="563">
        <v>9</v>
      </c>
      <c r="K16" s="552">
        <f>'Данные по ТП'!D17*0.9</f>
        <v>225</v>
      </c>
      <c r="L16" s="552">
        <v>182</v>
      </c>
      <c r="M16" s="552">
        <v>358</v>
      </c>
      <c r="N16" s="553">
        <f t="shared" si="1"/>
        <v>-133</v>
      </c>
      <c r="O16" s="554">
        <f>'ТП-1-11'!F243</f>
        <v>120.10697999999999</v>
      </c>
      <c r="P16" s="554">
        <f t="shared" si="2"/>
        <v>104.89302000000001</v>
      </c>
      <c r="Q16" s="552">
        <f t="shared" si="3"/>
        <v>-286</v>
      </c>
      <c r="R16" s="554">
        <f t="shared" si="4"/>
        <v>211.56102000000001</v>
      </c>
      <c r="S16" s="102"/>
      <c r="T16" s="102"/>
      <c r="U16" s="102"/>
      <c r="V16" s="102"/>
      <c r="W16" s="102"/>
    </row>
    <row r="17" spans="1:23" ht="15.75" thickBot="1" x14ac:dyDescent="0.25">
      <c r="A17" s="555">
        <v>10</v>
      </c>
      <c r="B17" s="556">
        <v>10</v>
      </c>
      <c r="C17" s="555">
        <f>'Данные по ТП'!D18*0.9</f>
        <v>225</v>
      </c>
      <c r="D17" s="558">
        <v>0</v>
      </c>
      <c r="E17" s="556">
        <v>220</v>
      </c>
      <c r="F17" s="379">
        <f t="shared" si="0"/>
        <v>5</v>
      </c>
      <c r="G17" s="557">
        <f>'ТП-1-11'!F256</f>
        <v>124.24860000000001</v>
      </c>
      <c r="H17" s="557">
        <f t="shared" si="5"/>
        <v>100.75139999999999</v>
      </c>
      <c r="I17" s="709"/>
      <c r="J17" s="563">
        <v>10</v>
      </c>
      <c r="K17" s="555">
        <f>'Данные по ТП'!D19*0.9</f>
        <v>225</v>
      </c>
      <c r="L17" s="558">
        <v>0</v>
      </c>
      <c r="M17" s="556">
        <v>469</v>
      </c>
      <c r="N17" s="553">
        <f t="shared" si="1"/>
        <v>-244</v>
      </c>
      <c r="O17" s="557">
        <f>'ТП-1-11'!F270</f>
        <v>125.43191999999999</v>
      </c>
      <c r="P17" s="557">
        <f t="shared" si="2"/>
        <v>99.568080000000009</v>
      </c>
      <c r="Q17" s="555">
        <f t="shared" si="3"/>
        <v>-239</v>
      </c>
      <c r="R17" s="584">
        <f t="shared" si="4"/>
        <v>200.31948</v>
      </c>
      <c r="S17" s="102"/>
      <c r="T17" s="102"/>
      <c r="U17" s="102"/>
      <c r="V17" s="102"/>
      <c r="W17" s="102"/>
    </row>
    <row r="18" spans="1:23" ht="15.75" thickBot="1" x14ac:dyDescent="0.25">
      <c r="A18" s="552">
        <v>11</v>
      </c>
      <c r="B18" s="552">
        <v>11</v>
      </c>
      <c r="C18" s="552">
        <f>'Данные по ТП'!D20*0.9</f>
        <v>360</v>
      </c>
      <c r="D18" s="552">
        <v>249</v>
      </c>
      <c r="E18" s="552">
        <v>725</v>
      </c>
      <c r="F18" s="379">
        <f t="shared" si="0"/>
        <v>-365</v>
      </c>
      <c r="G18" s="554">
        <f>'ТП-1-11'!F286</f>
        <v>312.98813999999999</v>
      </c>
      <c r="H18" s="577">
        <f t="shared" si="5"/>
        <v>47.011860000000013</v>
      </c>
      <c r="I18" s="709"/>
      <c r="J18" s="563">
        <v>11</v>
      </c>
      <c r="K18" s="552">
        <f>'Данные по ТП'!D21*0.9</f>
        <v>360</v>
      </c>
      <c r="L18" s="552">
        <v>168</v>
      </c>
      <c r="M18" s="552">
        <v>632</v>
      </c>
      <c r="N18" s="553">
        <f t="shared" si="1"/>
        <v>-272</v>
      </c>
      <c r="O18" s="554">
        <f>'ТП-1-11'!F301</f>
        <v>302.92992000000004</v>
      </c>
      <c r="P18" s="554">
        <f t="shared" si="2"/>
        <v>57.070079999999962</v>
      </c>
      <c r="Q18" s="552">
        <f t="shared" si="3"/>
        <v>-637</v>
      </c>
      <c r="R18" s="554">
        <f t="shared" si="4"/>
        <v>104.08193999999997</v>
      </c>
      <c r="S18" s="102"/>
      <c r="T18" s="102"/>
      <c r="U18" s="102"/>
      <c r="V18" s="102"/>
      <c r="W18" s="102"/>
    </row>
    <row r="19" spans="1:23" ht="15.75" thickBot="1" x14ac:dyDescent="0.25">
      <c r="A19" s="555">
        <v>12</v>
      </c>
      <c r="B19" s="556">
        <v>12</v>
      </c>
      <c r="C19" s="555">
        <f>'Данные по ТП'!D22*0.9</f>
        <v>360</v>
      </c>
      <c r="D19" s="556">
        <v>84</v>
      </c>
      <c r="E19" s="556">
        <v>528</v>
      </c>
      <c r="F19" s="379">
        <f t="shared" si="0"/>
        <v>-168</v>
      </c>
      <c r="G19" s="557">
        <f>'ТП-12 -20'!F23</f>
        <v>382.21235999999999</v>
      </c>
      <c r="H19" s="557">
        <f t="shared" si="5"/>
        <v>-22.21235999999999</v>
      </c>
      <c r="I19" s="709"/>
      <c r="J19" s="563">
        <v>12</v>
      </c>
      <c r="K19" s="555">
        <f>'Данные по ТП'!D23*0.9</f>
        <v>225</v>
      </c>
      <c r="L19" s="558">
        <v>0</v>
      </c>
      <c r="M19" s="556">
        <v>396</v>
      </c>
      <c r="N19" s="553">
        <f t="shared" si="1"/>
        <v>-171</v>
      </c>
      <c r="O19" s="557">
        <f>'ТП-12 -20'!F38</f>
        <v>369.78750000000002</v>
      </c>
      <c r="P19" s="557">
        <f t="shared" si="2"/>
        <v>-144.78750000000002</v>
      </c>
      <c r="Q19" s="555">
        <f t="shared" si="3"/>
        <v>-339</v>
      </c>
      <c r="R19" s="584">
        <f t="shared" si="4"/>
        <v>-166.99986000000001</v>
      </c>
      <c r="S19" s="102"/>
      <c r="T19" s="102"/>
      <c r="U19" s="102"/>
      <c r="V19" s="102"/>
      <c r="W19" s="102"/>
    </row>
    <row r="20" spans="1:23" ht="15.75" thickBot="1" x14ac:dyDescent="0.25">
      <c r="A20" s="552">
        <v>13</v>
      </c>
      <c r="B20" s="552">
        <v>13</v>
      </c>
      <c r="C20" s="552">
        <f>'Данные по ТП'!D24*0.9</f>
        <v>360</v>
      </c>
      <c r="D20" s="552">
        <v>482</v>
      </c>
      <c r="E20" s="552">
        <v>644</v>
      </c>
      <c r="F20" s="379">
        <f t="shared" si="0"/>
        <v>-284</v>
      </c>
      <c r="G20" s="554">
        <f>'ТП-12 -20'!F54</f>
        <v>71.590859999999992</v>
      </c>
      <c r="H20" s="577">
        <f t="shared" si="5"/>
        <v>288.40913999999998</v>
      </c>
      <c r="I20" s="709"/>
      <c r="J20" s="563">
        <v>13</v>
      </c>
      <c r="K20" s="559">
        <f>'Данные по ТП'!D25*0.9</f>
        <v>567</v>
      </c>
      <c r="L20" s="560">
        <v>0</v>
      </c>
      <c r="M20" s="552">
        <v>521</v>
      </c>
      <c r="N20" s="553">
        <f t="shared" si="1"/>
        <v>46</v>
      </c>
      <c r="O20" s="554">
        <f>'ТП-12 -20'!F69</f>
        <v>136.67345999999998</v>
      </c>
      <c r="P20" s="554">
        <f t="shared" si="2"/>
        <v>430.32654000000002</v>
      </c>
      <c r="Q20" s="552">
        <f t="shared" si="3"/>
        <v>-238</v>
      </c>
      <c r="R20" s="554">
        <f t="shared" si="4"/>
        <v>718.73568</v>
      </c>
      <c r="S20" s="102"/>
      <c r="T20" s="102"/>
      <c r="U20" s="102"/>
      <c r="V20" s="102"/>
      <c r="W20" s="102"/>
    </row>
    <row r="21" spans="1:23" ht="15.75" thickBot="1" x14ac:dyDescent="0.25">
      <c r="A21" s="555">
        <v>14</v>
      </c>
      <c r="B21" s="556">
        <v>14</v>
      </c>
      <c r="C21" s="559">
        <f>'Данные по ТП'!D26*0.9</f>
        <v>567</v>
      </c>
      <c r="D21" s="558">
        <v>0</v>
      </c>
      <c r="E21" s="556">
        <v>95</v>
      </c>
      <c r="F21" s="379">
        <f t="shared" si="0"/>
        <v>472</v>
      </c>
      <c r="G21" s="575">
        <f>'ТП-12 -20'!F85</f>
        <v>36.091259999999998</v>
      </c>
      <c r="H21" s="557">
        <f t="shared" si="5"/>
        <v>530.90873999999997</v>
      </c>
      <c r="I21" s="709"/>
      <c r="J21" s="583">
        <v>14</v>
      </c>
      <c r="K21" s="559">
        <f>'Данные по ТП'!D27*0.9</f>
        <v>567</v>
      </c>
      <c r="L21" s="558">
        <v>0</v>
      </c>
      <c r="M21" s="556">
        <v>240</v>
      </c>
      <c r="N21" s="553">
        <f t="shared" si="1"/>
        <v>327</v>
      </c>
      <c r="O21" s="557">
        <f>'ТП-12 -20'!F95</f>
        <v>389.31228000000004</v>
      </c>
      <c r="P21" s="557">
        <f t="shared" si="2"/>
        <v>177.68771999999996</v>
      </c>
      <c r="Q21" s="565">
        <f t="shared" si="3"/>
        <v>799</v>
      </c>
      <c r="R21" s="584">
        <f t="shared" si="4"/>
        <v>708.59645999999998</v>
      </c>
      <c r="S21" s="102"/>
      <c r="T21" s="102"/>
      <c r="U21" s="102"/>
      <c r="V21" s="102"/>
      <c r="W21" s="102"/>
    </row>
    <row r="22" spans="1:23" ht="15.75" thickBot="1" x14ac:dyDescent="0.25">
      <c r="A22" s="552">
        <v>15</v>
      </c>
      <c r="B22" s="552">
        <v>15</v>
      </c>
      <c r="C22" s="552">
        <f>'Данные по ТП'!D28*0.9</f>
        <v>225</v>
      </c>
      <c r="D22" s="552">
        <v>265</v>
      </c>
      <c r="E22" s="552">
        <v>335</v>
      </c>
      <c r="F22" s="379">
        <f t="shared" si="0"/>
        <v>-110</v>
      </c>
      <c r="G22" s="554">
        <f>'ТП-12 -20'!F111</f>
        <v>28.991339999999997</v>
      </c>
      <c r="H22" s="577">
        <f t="shared" si="5"/>
        <v>196.00865999999999</v>
      </c>
      <c r="I22" s="709"/>
      <c r="J22" s="563">
        <v>15</v>
      </c>
      <c r="K22" s="552">
        <f>'Данные по ТП'!D29*0.9</f>
        <v>360</v>
      </c>
      <c r="L22" s="560">
        <v>0</v>
      </c>
      <c r="M22" s="552">
        <v>272</v>
      </c>
      <c r="N22" s="553">
        <f t="shared" si="1"/>
        <v>88</v>
      </c>
      <c r="O22" s="554">
        <f>'ТП-12 -20'!F126</f>
        <v>8.8749000000000002</v>
      </c>
      <c r="P22" s="554">
        <f t="shared" si="2"/>
        <v>351.12509999999997</v>
      </c>
      <c r="Q22" s="552">
        <f t="shared" si="3"/>
        <v>-22</v>
      </c>
      <c r="R22" s="554">
        <f t="shared" si="4"/>
        <v>547.13375999999994</v>
      </c>
      <c r="S22" s="102"/>
      <c r="T22" s="102"/>
      <c r="U22" s="102"/>
      <c r="V22" s="102"/>
      <c r="W22" s="102"/>
    </row>
    <row r="23" spans="1:23" ht="15.75" thickBot="1" x14ac:dyDescent="0.25">
      <c r="A23" s="555">
        <v>16</v>
      </c>
      <c r="B23" s="556">
        <v>16</v>
      </c>
      <c r="C23" s="555">
        <f>'Данные по ТП'!D28*0.9</f>
        <v>225</v>
      </c>
      <c r="D23" s="558">
        <v>0</v>
      </c>
      <c r="E23" s="556">
        <v>140</v>
      </c>
      <c r="F23" s="379">
        <f t="shared" si="0"/>
        <v>85</v>
      </c>
      <c r="G23" s="575">
        <f>'ТП-12 -20'!F138</f>
        <v>83.424059999999997</v>
      </c>
      <c r="H23" s="557">
        <f t="shared" si="5"/>
        <v>141.57594</v>
      </c>
      <c r="I23" s="709"/>
      <c r="J23" s="583">
        <v>16</v>
      </c>
      <c r="K23" s="555">
        <f>'Данные по ТП'!D31*0.9</f>
        <v>225</v>
      </c>
      <c r="L23" s="558">
        <v>0</v>
      </c>
      <c r="M23" s="556">
        <v>350</v>
      </c>
      <c r="N23" s="553">
        <f t="shared" si="1"/>
        <v>-125</v>
      </c>
      <c r="O23" s="557">
        <f>'ТП-12 -20'!F150</f>
        <v>212.99759999999998</v>
      </c>
      <c r="P23" s="557">
        <f t="shared" si="2"/>
        <v>12.002400000000023</v>
      </c>
      <c r="Q23" s="555">
        <f t="shared" si="3"/>
        <v>-40</v>
      </c>
      <c r="R23" s="584">
        <f t="shared" si="4"/>
        <v>153.57834000000003</v>
      </c>
      <c r="S23" s="102"/>
      <c r="T23" s="102"/>
      <c r="U23" s="102"/>
      <c r="V23" s="102"/>
      <c r="W23" s="102"/>
    </row>
    <row r="24" spans="1:23" ht="15.75" thickBot="1" x14ac:dyDescent="0.25">
      <c r="A24" s="552">
        <v>17</v>
      </c>
      <c r="B24" s="552">
        <v>17</v>
      </c>
      <c r="C24" s="552">
        <f>'Данные по ТП'!D32*0.9</f>
        <v>567</v>
      </c>
      <c r="D24" s="552">
        <v>145</v>
      </c>
      <c r="E24" s="552">
        <v>350</v>
      </c>
      <c r="F24" s="379">
        <f t="shared" si="0"/>
        <v>217</v>
      </c>
      <c r="G24" s="577">
        <f>'ТП-12 -20'!F166</f>
        <v>133.71516</v>
      </c>
      <c r="H24" s="577">
        <f t="shared" si="5"/>
        <v>433.28484000000003</v>
      </c>
      <c r="I24" s="709"/>
      <c r="J24" s="583">
        <v>17</v>
      </c>
      <c r="K24" s="552">
        <f>'Данные по ТП'!D33*0.9</f>
        <v>567</v>
      </c>
      <c r="L24" s="560">
        <v>0</v>
      </c>
      <c r="M24" s="552">
        <v>505</v>
      </c>
      <c r="N24" s="553">
        <f t="shared" si="1"/>
        <v>62</v>
      </c>
      <c r="O24" s="554">
        <f>'ТП-12 -20'!F181</f>
        <v>293.46336000000002</v>
      </c>
      <c r="P24" s="554">
        <f t="shared" si="2"/>
        <v>273.53663999999998</v>
      </c>
      <c r="Q24" s="567">
        <f t="shared" si="3"/>
        <v>279</v>
      </c>
      <c r="R24" s="554">
        <f t="shared" si="4"/>
        <v>706.82148000000007</v>
      </c>
      <c r="S24" s="102"/>
      <c r="T24" s="102"/>
      <c r="U24" s="102"/>
      <c r="V24" s="102"/>
      <c r="W24" s="102"/>
    </row>
    <row r="25" spans="1:23" ht="15.75" thickBot="1" x14ac:dyDescent="0.25">
      <c r="A25" s="555">
        <v>18</v>
      </c>
      <c r="B25" s="556">
        <v>18</v>
      </c>
      <c r="C25" s="555">
        <f>'Данные по ТП'!D34*0.9</f>
        <v>225</v>
      </c>
      <c r="D25" s="556">
        <v>483</v>
      </c>
      <c r="E25" s="556">
        <v>1140</v>
      </c>
      <c r="F25" s="379">
        <f t="shared" si="0"/>
        <v>-915</v>
      </c>
      <c r="G25" s="575">
        <f>'ТП-12 -20'!F197</f>
        <v>294.05502000000001</v>
      </c>
      <c r="H25" s="557">
        <f t="shared" si="5"/>
        <v>-69.055020000000013</v>
      </c>
      <c r="I25" s="709"/>
      <c r="J25" s="563">
        <v>18</v>
      </c>
      <c r="K25" s="555">
        <f>'Данные по ТП'!D35*0.9</f>
        <v>567</v>
      </c>
      <c r="L25" s="556">
        <v>244</v>
      </c>
      <c r="M25" s="556">
        <v>1075</v>
      </c>
      <c r="N25" s="553">
        <f t="shared" si="1"/>
        <v>-508</v>
      </c>
      <c r="O25" s="557">
        <f>'ТП-12 -20'!F213</f>
        <v>493.44444000000004</v>
      </c>
      <c r="P25" s="557">
        <f t="shared" si="2"/>
        <v>73.555559999999957</v>
      </c>
      <c r="Q25" s="555">
        <f t="shared" si="3"/>
        <v>-1423</v>
      </c>
      <c r="R25" s="584">
        <f t="shared" si="4"/>
        <v>4.500539999999944</v>
      </c>
      <c r="S25" s="102"/>
      <c r="T25" s="102"/>
      <c r="U25" s="102"/>
      <c r="V25" s="102"/>
      <c r="W25" s="102"/>
    </row>
    <row r="26" spans="1:23" ht="15.75" thickBot="1" x14ac:dyDescent="0.25">
      <c r="A26" s="552">
        <v>19</v>
      </c>
      <c r="B26" s="552">
        <v>20</v>
      </c>
      <c r="C26" s="552">
        <f>'Данные по ТП'!D36*0.9</f>
        <v>567</v>
      </c>
      <c r="D26" s="552">
        <v>373</v>
      </c>
      <c r="E26" s="552">
        <v>799</v>
      </c>
      <c r="F26" s="379">
        <f t="shared" si="0"/>
        <v>-232</v>
      </c>
      <c r="G26" s="577">
        <f>'ТП-12 -20'!F227</f>
        <v>169.21476000000001</v>
      </c>
      <c r="H26" s="577">
        <f t="shared" si="5"/>
        <v>397.78523999999999</v>
      </c>
      <c r="I26" s="709"/>
      <c r="J26" s="563">
        <v>20</v>
      </c>
      <c r="K26" s="552">
        <f>'Данные по ТП'!D37*0.9</f>
        <v>567</v>
      </c>
      <c r="L26" s="560">
        <v>0</v>
      </c>
      <c r="M26" s="552">
        <v>1177</v>
      </c>
      <c r="N26" s="553">
        <f t="shared" si="1"/>
        <v>-610</v>
      </c>
      <c r="O26" s="554">
        <f>'ТП-12 -20'!F240</f>
        <v>254.41379999999998</v>
      </c>
      <c r="P26" s="554">
        <f t="shared" si="2"/>
        <v>312.58620000000002</v>
      </c>
      <c r="Q26" s="552">
        <f t="shared" si="3"/>
        <v>-842</v>
      </c>
      <c r="R26" s="554">
        <f t="shared" si="4"/>
        <v>710.37144000000001</v>
      </c>
      <c r="S26" s="102"/>
      <c r="T26" s="102"/>
      <c r="U26" s="102"/>
      <c r="V26" s="102"/>
      <c r="W26" s="102"/>
    </row>
    <row r="27" spans="1:23" ht="15.75" thickBot="1" x14ac:dyDescent="0.25">
      <c r="A27" s="555">
        <v>20</v>
      </c>
      <c r="B27" s="556">
        <v>21</v>
      </c>
      <c r="C27" s="555">
        <f>'Данные по ТП'!D38*0.9</f>
        <v>225</v>
      </c>
      <c r="D27" s="556">
        <v>230</v>
      </c>
      <c r="E27" s="556">
        <v>527</v>
      </c>
      <c r="F27" s="379">
        <f t="shared" si="0"/>
        <v>-302</v>
      </c>
      <c r="G27" s="575">
        <f>'ТП-21-30 '!F17</f>
        <v>153.83159999999998</v>
      </c>
      <c r="H27" s="557">
        <f t="shared" si="5"/>
        <v>71.16840000000002</v>
      </c>
      <c r="I27" s="709"/>
      <c r="J27" s="563">
        <v>21</v>
      </c>
      <c r="K27" s="555">
        <f>'Данные по ТП'!D39*0.9</f>
        <v>225</v>
      </c>
      <c r="L27" s="556">
        <v>212</v>
      </c>
      <c r="M27" s="556">
        <v>522</v>
      </c>
      <c r="N27" s="553">
        <f t="shared" si="1"/>
        <v>-297</v>
      </c>
      <c r="O27" s="557">
        <f>'ТП-21-30 '!F28</f>
        <v>190.51451999999995</v>
      </c>
      <c r="P27" s="557">
        <f t="shared" si="2"/>
        <v>34.485480000000052</v>
      </c>
      <c r="Q27" s="555">
        <f t="shared" si="3"/>
        <v>-599</v>
      </c>
      <c r="R27" s="584">
        <f t="shared" si="4"/>
        <v>105.65388000000007</v>
      </c>
      <c r="S27" s="102"/>
      <c r="T27" s="102"/>
      <c r="U27" s="102"/>
      <c r="V27" s="102"/>
      <c r="W27" s="102"/>
    </row>
    <row r="28" spans="1:23" ht="15.75" thickBot="1" x14ac:dyDescent="0.25">
      <c r="A28" s="552">
        <v>21</v>
      </c>
      <c r="B28" s="552">
        <v>22</v>
      </c>
      <c r="C28" s="552">
        <f>'Данные по ТП'!D40*0.9</f>
        <v>225</v>
      </c>
      <c r="D28" s="560">
        <v>0</v>
      </c>
      <c r="E28" s="552">
        <v>459</v>
      </c>
      <c r="F28" s="379">
        <f t="shared" si="0"/>
        <v>-234</v>
      </c>
      <c r="G28" s="577">
        <f>'ТП-21-30 '!F40</f>
        <v>90.523980000000009</v>
      </c>
      <c r="H28" s="577">
        <f t="shared" si="5"/>
        <v>134.47602000000001</v>
      </c>
      <c r="I28" s="709"/>
      <c r="J28" s="563">
        <v>22</v>
      </c>
      <c r="K28" s="552">
        <f>'Данные по ТП'!D41*0.9</f>
        <v>225</v>
      </c>
      <c r="L28" s="552">
        <v>319</v>
      </c>
      <c r="M28" s="552">
        <v>319</v>
      </c>
      <c r="N28" s="553">
        <f t="shared" si="1"/>
        <v>-94</v>
      </c>
      <c r="O28" s="554">
        <f>'ТП-21-30 '!F51</f>
        <v>0</v>
      </c>
      <c r="P28" s="554">
        <f t="shared" si="2"/>
        <v>225</v>
      </c>
      <c r="Q28" s="552">
        <f t="shared" si="3"/>
        <v>-328</v>
      </c>
      <c r="R28" s="554">
        <f t="shared" si="4"/>
        <v>359.47602000000001</v>
      </c>
      <c r="S28" s="102"/>
      <c r="T28" s="102"/>
      <c r="U28" s="102"/>
      <c r="V28" s="102"/>
      <c r="W28" s="102"/>
    </row>
    <row r="29" spans="1:23" ht="15.75" thickBot="1" x14ac:dyDescent="0.25">
      <c r="A29" s="555">
        <v>22</v>
      </c>
      <c r="B29" s="556">
        <v>23</v>
      </c>
      <c r="C29" s="555">
        <f>'Данные по ТП'!D42*0.9</f>
        <v>567</v>
      </c>
      <c r="D29" s="556">
        <v>263</v>
      </c>
      <c r="E29" s="556">
        <v>592</v>
      </c>
      <c r="F29" s="379">
        <f t="shared" si="0"/>
        <v>-25</v>
      </c>
      <c r="G29" s="575">
        <f>'ТП-21-30 '!F66</f>
        <v>230.15573999999998</v>
      </c>
      <c r="H29" s="557">
        <f t="shared" si="5"/>
        <v>336.84426000000002</v>
      </c>
      <c r="I29" s="709"/>
      <c r="J29" s="563">
        <v>23</v>
      </c>
      <c r="K29" s="555">
        <f>'Данные по ТП'!D43*0.9</f>
        <v>567</v>
      </c>
      <c r="L29" s="556">
        <v>224</v>
      </c>
      <c r="M29" s="556">
        <v>497</v>
      </c>
      <c r="N29" s="553">
        <f t="shared" si="1"/>
        <v>70</v>
      </c>
      <c r="O29" s="575">
        <f>'ТП-21-30 '!F78</f>
        <v>170.39808000000002</v>
      </c>
      <c r="P29" s="557">
        <f t="shared" si="2"/>
        <v>396.60191999999995</v>
      </c>
      <c r="Q29" s="565">
        <f t="shared" si="3"/>
        <v>45</v>
      </c>
      <c r="R29" s="584">
        <f t="shared" si="4"/>
        <v>733.44617999999991</v>
      </c>
      <c r="S29" s="102"/>
      <c r="T29" s="102"/>
      <c r="U29" s="102"/>
      <c r="V29" s="102"/>
      <c r="W29" s="102"/>
    </row>
    <row r="30" spans="1:23" ht="15.75" thickBot="1" x14ac:dyDescent="0.25">
      <c r="A30" s="552">
        <v>23</v>
      </c>
      <c r="B30" s="552">
        <v>24</v>
      </c>
      <c r="C30" s="552">
        <f>'Данные по ТП'!D44*0.9</f>
        <v>360</v>
      </c>
      <c r="D30" s="552">
        <v>60</v>
      </c>
      <c r="E30" s="552">
        <v>60</v>
      </c>
      <c r="F30" s="379">
        <f t="shared" si="0"/>
        <v>300</v>
      </c>
      <c r="G30" s="577">
        <f>'ТП-21-30 '!F90</f>
        <v>22.483079999999998</v>
      </c>
      <c r="H30" s="577">
        <f t="shared" si="5"/>
        <v>337.51692000000003</v>
      </c>
      <c r="I30" s="709"/>
      <c r="J30" s="583">
        <v>24</v>
      </c>
      <c r="K30" s="552">
        <f>'Данные по ТП'!D45*0.9</f>
        <v>360</v>
      </c>
      <c r="L30" s="560" t="s">
        <v>1257</v>
      </c>
      <c r="M30" s="552">
        <v>80</v>
      </c>
      <c r="N30" s="553">
        <f t="shared" si="1"/>
        <v>280</v>
      </c>
      <c r="O30" s="577">
        <f>'ТП-21-30 '!F101</f>
        <v>46.741139999999994</v>
      </c>
      <c r="P30" s="554">
        <f t="shared" si="2"/>
        <v>313.25886000000003</v>
      </c>
      <c r="Q30" s="567">
        <f t="shared" si="3"/>
        <v>580</v>
      </c>
      <c r="R30" s="554">
        <f t="shared" si="4"/>
        <v>650.77578000000005</v>
      </c>
      <c r="S30" s="102"/>
      <c r="T30" s="102"/>
      <c r="U30" s="102"/>
      <c r="V30" s="102"/>
      <c r="W30" s="102"/>
    </row>
    <row r="31" spans="1:23" ht="15.75" thickBot="1" x14ac:dyDescent="0.25">
      <c r="A31" s="555">
        <v>24</v>
      </c>
      <c r="B31" s="556">
        <v>25</v>
      </c>
      <c r="C31" s="555">
        <f>'Данные по ТП'!D46*0.9</f>
        <v>360</v>
      </c>
      <c r="D31" s="556">
        <v>149</v>
      </c>
      <c r="E31" s="556">
        <v>740</v>
      </c>
      <c r="F31" s="379">
        <f t="shared" si="0"/>
        <v>-380</v>
      </c>
      <c r="G31" s="575">
        <f>'ТП-21-30 '!F117</f>
        <v>252.04715999999999</v>
      </c>
      <c r="H31" s="557">
        <f t="shared" si="5"/>
        <v>107.95284000000001</v>
      </c>
      <c r="I31" s="709"/>
      <c r="J31" s="563">
        <v>25</v>
      </c>
      <c r="K31" s="559">
        <f>'Данные по ТП'!D47*0.9</f>
        <v>360</v>
      </c>
      <c r="L31" s="556">
        <v>460</v>
      </c>
      <c r="M31" s="556">
        <v>1047</v>
      </c>
      <c r="N31" s="553">
        <f t="shared" si="1"/>
        <v>-687</v>
      </c>
      <c r="O31" s="575">
        <f>'ТП-21-30 '!F132</f>
        <v>341.97948000000002</v>
      </c>
      <c r="P31" s="557">
        <f t="shared" si="2"/>
        <v>18.020519999999976</v>
      </c>
      <c r="Q31" s="555">
        <f t="shared" si="3"/>
        <v>-1067</v>
      </c>
      <c r="R31" s="584">
        <f t="shared" si="4"/>
        <v>125.97335999999999</v>
      </c>
      <c r="S31" s="102"/>
      <c r="T31" s="102"/>
      <c r="U31" s="102"/>
      <c r="V31" s="102"/>
      <c r="W31" s="102"/>
    </row>
    <row r="32" spans="1:23" ht="15.75" thickBot="1" x14ac:dyDescent="0.25">
      <c r="A32" s="552">
        <v>25</v>
      </c>
      <c r="B32" s="552">
        <v>26</v>
      </c>
      <c r="C32" s="552">
        <f>'Данные по ТП'!D48*0.9</f>
        <v>360</v>
      </c>
      <c r="D32" s="552">
        <v>117</v>
      </c>
      <c r="E32" s="552">
        <v>595</v>
      </c>
      <c r="F32" s="379">
        <f t="shared" si="0"/>
        <v>-235</v>
      </c>
      <c r="G32" s="577">
        <f>'ТП-21-30 '!F147</f>
        <v>291.09672</v>
      </c>
      <c r="H32" s="577">
        <f t="shared" si="5"/>
        <v>68.903279999999995</v>
      </c>
      <c r="I32" s="709"/>
      <c r="J32" s="563">
        <v>26</v>
      </c>
      <c r="K32" s="552">
        <f>'Данные по ТП'!D49*0.9</f>
        <v>360</v>
      </c>
      <c r="L32" s="552">
        <v>254</v>
      </c>
      <c r="M32" s="552">
        <v>541</v>
      </c>
      <c r="N32" s="553">
        <f t="shared" si="1"/>
        <v>-181</v>
      </c>
      <c r="O32" s="577">
        <f>'ТП-21-30 '!F162</f>
        <v>218.91419999999999</v>
      </c>
      <c r="P32" s="554">
        <f t="shared" si="2"/>
        <v>141.08580000000001</v>
      </c>
      <c r="Q32" s="552">
        <f t="shared" si="3"/>
        <v>-416</v>
      </c>
      <c r="R32" s="554">
        <f t="shared" si="4"/>
        <v>209.98908</v>
      </c>
      <c r="S32" s="102"/>
      <c r="T32" s="102"/>
      <c r="U32" s="102"/>
      <c r="V32" s="102"/>
      <c r="W32" s="102"/>
    </row>
    <row r="33" spans="1:23" ht="15.75" thickBot="1" x14ac:dyDescent="0.25">
      <c r="A33" s="555">
        <v>26</v>
      </c>
      <c r="B33" s="556">
        <v>27</v>
      </c>
      <c r="C33" s="555">
        <f>'Данные по ТП'!D50*0.9</f>
        <v>225</v>
      </c>
      <c r="D33" s="556">
        <v>178</v>
      </c>
      <c r="E33" s="556">
        <v>540</v>
      </c>
      <c r="F33" s="379">
        <f t="shared" si="0"/>
        <v>-315</v>
      </c>
      <c r="G33" s="575">
        <f>'ТП-21-30 '!F174</f>
        <v>227.19744000000003</v>
      </c>
      <c r="H33" s="557">
        <f t="shared" si="5"/>
        <v>-2.1974400000000287</v>
      </c>
      <c r="I33" s="709"/>
      <c r="J33" s="563">
        <v>27</v>
      </c>
      <c r="K33" s="555">
        <f>'Данные по ТП'!D51*0.9</f>
        <v>360</v>
      </c>
      <c r="L33" s="556">
        <v>70</v>
      </c>
      <c r="M33" s="556">
        <v>606</v>
      </c>
      <c r="N33" s="553">
        <f t="shared" si="1"/>
        <v>-246</v>
      </c>
      <c r="O33" s="575">
        <f>'ТП-21-30 '!F189</f>
        <v>266.24700000000001</v>
      </c>
      <c r="P33" s="557">
        <f t="shared" si="2"/>
        <v>93.752999999999986</v>
      </c>
      <c r="Q33" s="555">
        <f t="shared" si="3"/>
        <v>-561</v>
      </c>
      <c r="R33" s="584">
        <f t="shared" si="4"/>
        <v>91.555559999999957</v>
      </c>
      <c r="S33" s="104"/>
      <c r="T33" s="104"/>
      <c r="U33" s="104"/>
      <c r="V33" s="104"/>
      <c r="W33" s="104"/>
    </row>
    <row r="34" spans="1:23" ht="15.75" thickBot="1" x14ac:dyDescent="0.25">
      <c r="A34" s="552">
        <v>27</v>
      </c>
      <c r="B34" s="552">
        <v>28</v>
      </c>
      <c r="C34" s="552">
        <f>'Данные по ТП'!D52*0.9</f>
        <v>360</v>
      </c>
      <c r="D34" s="552">
        <v>231</v>
      </c>
      <c r="E34" s="552">
        <v>352</v>
      </c>
      <c r="F34" s="379">
        <f t="shared" si="0"/>
        <v>8</v>
      </c>
      <c r="G34" s="577">
        <f>'ТП-21-30 '!F202</f>
        <v>15.383159999999997</v>
      </c>
      <c r="H34" s="577">
        <f t="shared" si="5"/>
        <v>344.61684000000002</v>
      </c>
      <c r="I34" s="709"/>
      <c r="J34" s="563">
        <v>28</v>
      </c>
      <c r="K34" s="552">
        <f>'Данные по ТП'!D53*0.9</f>
        <v>360</v>
      </c>
      <c r="L34" s="552">
        <v>111</v>
      </c>
      <c r="M34" s="552">
        <v>363</v>
      </c>
      <c r="N34" s="553">
        <f t="shared" si="1"/>
        <v>-3</v>
      </c>
      <c r="O34" s="577">
        <f>'ТП-21-30 '!F215</f>
        <v>353.22101999999995</v>
      </c>
      <c r="P34" s="554">
        <f t="shared" si="2"/>
        <v>6.7789800000000469</v>
      </c>
      <c r="Q34" s="567">
        <f t="shared" si="3"/>
        <v>5</v>
      </c>
      <c r="R34" s="554">
        <f t="shared" si="4"/>
        <v>351.39582000000007</v>
      </c>
    </row>
    <row r="35" spans="1:23" ht="15.75" thickBot="1" x14ac:dyDescent="0.25">
      <c r="A35" s="555">
        <v>28</v>
      </c>
      <c r="B35" s="556">
        <v>29</v>
      </c>
      <c r="C35" s="555">
        <f>'Данные по ТП'!D54*0.9</f>
        <v>567</v>
      </c>
      <c r="D35" s="556">
        <v>502</v>
      </c>
      <c r="E35" s="556">
        <v>817</v>
      </c>
      <c r="F35" s="379">
        <f t="shared" si="0"/>
        <v>-250</v>
      </c>
      <c r="G35" s="575">
        <f>'ТП-21-30 '!F231</f>
        <v>185.78124</v>
      </c>
      <c r="H35" s="557">
        <f t="shared" si="5"/>
        <v>381.21875999999997</v>
      </c>
      <c r="I35" s="709"/>
      <c r="J35" s="563">
        <v>29</v>
      </c>
      <c r="K35" s="555">
        <f>'Данные по ТП'!D55*0.9</f>
        <v>567</v>
      </c>
      <c r="L35" s="556">
        <v>137</v>
      </c>
      <c r="M35" s="556">
        <v>765</v>
      </c>
      <c r="N35" s="553">
        <f t="shared" si="1"/>
        <v>-198</v>
      </c>
      <c r="O35" s="575">
        <f>'ТП-21-30 '!F246</f>
        <v>302.92992000000004</v>
      </c>
      <c r="P35" s="557">
        <f t="shared" si="2"/>
        <v>264.07007999999996</v>
      </c>
      <c r="Q35" s="555">
        <f t="shared" si="3"/>
        <v>-448</v>
      </c>
      <c r="R35" s="584">
        <f t="shared" si="4"/>
        <v>645.28883999999994</v>
      </c>
    </row>
    <row r="36" spans="1:23" ht="15.75" thickBot="1" x14ac:dyDescent="0.25">
      <c r="A36" s="552">
        <v>29</v>
      </c>
      <c r="B36" s="552">
        <v>30</v>
      </c>
      <c r="C36" s="552">
        <v>504</v>
      </c>
      <c r="D36" s="552">
        <v>441</v>
      </c>
      <c r="E36" s="552">
        <v>1285</v>
      </c>
      <c r="F36" s="379">
        <f t="shared" si="0"/>
        <v>-781</v>
      </c>
      <c r="G36" s="577">
        <f>'ТП-21-30 '!F265</f>
        <v>382.80402000000004</v>
      </c>
      <c r="H36" s="577">
        <f t="shared" si="5"/>
        <v>121.19597999999996</v>
      </c>
      <c r="I36" s="709"/>
      <c r="J36" s="563">
        <v>30</v>
      </c>
      <c r="K36" s="552" t="s">
        <v>1256</v>
      </c>
      <c r="L36" s="552"/>
      <c r="M36" s="552"/>
      <c r="N36" s="553"/>
      <c r="O36" s="589"/>
      <c r="P36" s="554"/>
      <c r="Q36" s="552">
        <f t="shared" si="3"/>
        <v>-781</v>
      </c>
      <c r="R36" s="554">
        <f t="shared" si="4"/>
        <v>121.19597999999996</v>
      </c>
    </row>
    <row r="37" spans="1:23" ht="15.75" thickBot="1" x14ac:dyDescent="0.25">
      <c r="A37" s="555">
        <v>30</v>
      </c>
      <c r="B37" s="556">
        <v>31</v>
      </c>
      <c r="C37" s="555">
        <f>'Данные по ТП'!D57*0.9</f>
        <v>360</v>
      </c>
      <c r="D37" s="556">
        <v>735</v>
      </c>
      <c r="E37" s="556">
        <v>1119</v>
      </c>
      <c r="F37" s="379">
        <f t="shared" si="0"/>
        <v>-759</v>
      </c>
      <c r="G37" s="575">
        <f>'ТП-31-39'!F18</f>
        <v>279.85517999999996</v>
      </c>
      <c r="H37" s="557">
        <f t="shared" si="5"/>
        <v>80.144820000000038</v>
      </c>
      <c r="I37" s="709"/>
      <c r="J37" s="563">
        <v>31</v>
      </c>
      <c r="K37" s="555">
        <f>'Данные по ТП'!D58*0.9</f>
        <v>567</v>
      </c>
      <c r="L37" s="556">
        <v>139</v>
      </c>
      <c r="M37" s="556">
        <v>877</v>
      </c>
      <c r="N37" s="553">
        <f t="shared" si="1"/>
        <v>-310</v>
      </c>
      <c r="O37" s="575">
        <f>'ТП-31-39'!F33</f>
        <v>305.88821999999999</v>
      </c>
      <c r="P37" s="557">
        <f t="shared" si="2"/>
        <v>261.11178000000001</v>
      </c>
      <c r="Q37" s="555">
        <f t="shared" si="3"/>
        <v>-1069</v>
      </c>
      <c r="R37" s="584">
        <f t="shared" si="4"/>
        <v>341.25660000000005</v>
      </c>
    </row>
    <row r="38" spans="1:23" ht="15.75" thickBot="1" x14ac:dyDescent="0.25">
      <c r="A38" s="552">
        <v>31</v>
      </c>
      <c r="B38" s="552">
        <v>32</v>
      </c>
      <c r="C38" s="552">
        <f>'Данные по ТП'!D59*0.9</f>
        <v>360</v>
      </c>
      <c r="D38" s="560" t="s">
        <v>1257</v>
      </c>
      <c r="E38" s="552">
        <v>567</v>
      </c>
      <c r="F38" s="379">
        <f t="shared" si="0"/>
        <v>-207</v>
      </c>
      <c r="G38" s="577">
        <f>'ТП-31-39'!F45</f>
        <v>175.13136000000003</v>
      </c>
      <c r="H38" s="577">
        <f t="shared" si="5"/>
        <v>184.86863999999997</v>
      </c>
      <c r="I38" s="709"/>
      <c r="J38" s="563">
        <v>32</v>
      </c>
      <c r="K38" s="552">
        <f>'Данные по ТП'!D60*0.9</f>
        <v>360</v>
      </c>
      <c r="L38" s="552">
        <v>137</v>
      </c>
      <c r="M38" s="552">
        <v>571</v>
      </c>
      <c r="N38" s="553">
        <f t="shared" si="1"/>
        <v>-211</v>
      </c>
      <c r="O38" s="577">
        <f>'ТП-31-39'!F59</f>
        <v>250.27218000000002</v>
      </c>
      <c r="P38" s="554">
        <f t="shared" si="2"/>
        <v>109.72781999999998</v>
      </c>
      <c r="Q38" s="552">
        <f t="shared" si="3"/>
        <v>-418</v>
      </c>
      <c r="R38" s="554">
        <f t="shared" si="4"/>
        <v>294.59645999999998</v>
      </c>
    </row>
    <row r="39" spans="1:23" ht="15.75" thickBot="1" x14ac:dyDescent="0.25">
      <c r="A39" s="555">
        <v>32</v>
      </c>
      <c r="B39" s="556">
        <v>33</v>
      </c>
      <c r="C39" s="555">
        <f>'Данные по ТП'!D57*0.9</f>
        <v>360</v>
      </c>
      <c r="D39" s="556">
        <v>100</v>
      </c>
      <c r="E39" s="556">
        <v>372</v>
      </c>
      <c r="F39" s="379">
        <f t="shared" si="0"/>
        <v>-12</v>
      </c>
      <c r="G39" s="575">
        <f>'ТП-31-39'!F70</f>
        <v>218.32254</v>
      </c>
      <c r="H39" s="557">
        <f t="shared" si="5"/>
        <v>141.67746</v>
      </c>
      <c r="I39" s="709"/>
      <c r="J39" s="563">
        <v>33</v>
      </c>
      <c r="K39" s="559">
        <f>'Данные по ТП'!D62*0.9</f>
        <v>360</v>
      </c>
      <c r="L39" s="558" t="s">
        <v>1257</v>
      </c>
      <c r="M39" s="556">
        <v>382</v>
      </c>
      <c r="N39" s="553">
        <f t="shared" si="1"/>
        <v>-22</v>
      </c>
      <c r="O39" s="575">
        <f>'ТП-31-39'!F81</f>
        <v>298.78829999999999</v>
      </c>
      <c r="P39" s="557">
        <f t="shared" si="2"/>
        <v>61.211700000000008</v>
      </c>
      <c r="Q39" s="555">
        <f t="shared" si="3"/>
        <v>-34</v>
      </c>
      <c r="R39" s="584">
        <f t="shared" si="4"/>
        <v>202.88916</v>
      </c>
    </row>
    <row r="40" spans="1:23" ht="15.75" thickBot="1" x14ac:dyDescent="0.25">
      <c r="A40" s="552">
        <v>33</v>
      </c>
      <c r="B40" s="552">
        <v>34</v>
      </c>
      <c r="C40" s="552">
        <f>'Данные по ТП'!D63*0.9</f>
        <v>567</v>
      </c>
      <c r="D40" s="552">
        <v>596</v>
      </c>
      <c r="E40" s="552">
        <v>1294</v>
      </c>
      <c r="F40" s="379">
        <f t="shared" si="0"/>
        <v>-727</v>
      </c>
      <c r="G40" s="577">
        <f>'ТП-31-39'!F96</f>
        <v>370.97082</v>
      </c>
      <c r="H40" s="577">
        <f t="shared" si="5"/>
        <v>196.02918</v>
      </c>
      <c r="I40" s="709"/>
      <c r="J40" s="563">
        <v>34</v>
      </c>
      <c r="K40" s="552">
        <f>'Данные по ТП'!D64*0.9</f>
        <v>567</v>
      </c>
      <c r="L40" s="552">
        <v>215</v>
      </c>
      <c r="M40" s="552">
        <v>930</v>
      </c>
      <c r="N40" s="553">
        <f t="shared" si="1"/>
        <v>-363</v>
      </c>
      <c r="O40" s="577">
        <f>'ТП-31-39'!F110</f>
        <v>321.86304000000001</v>
      </c>
      <c r="P40" s="554">
        <f t="shared" si="2"/>
        <v>245.13695999999999</v>
      </c>
      <c r="Q40" s="552">
        <f t="shared" si="3"/>
        <v>-1090</v>
      </c>
      <c r="R40" s="554">
        <f t="shared" si="4"/>
        <v>441.16613999999998</v>
      </c>
    </row>
    <row r="41" spans="1:23" ht="15.75" thickBot="1" x14ac:dyDescent="0.25">
      <c r="A41" s="555">
        <v>34</v>
      </c>
      <c r="B41" s="556">
        <v>35</v>
      </c>
      <c r="C41" s="555">
        <f>'Данные по ТП'!D65*0.9</f>
        <v>567</v>
      </c>
      <c r="D41" s="556">
        <v>200</v>
      </c>
      <c r="E41" s="556">
        <v>459</v>
      </c>
      <c r="F41" s="379">
        <f t="shared" si="0"/>
        <v>108</v>
      </c>
      <c r="G41" s="575">
        <f>'ТП-31-39'!F125</f>
        <v>468.59472</v>
      </c>
      <c r="H41" s="557">
        <f t="shared" si="5"/>
        <v>98.405280000000005</v>
      </c>
      <c r="I41" s="709"/>
      <c r="J41" s="583">
        <v>35</v>
      </c>
      <c r="K41" s="559">
        <f>'Данные по ТП'!D66*0.9</f>
        <v>567</v>
      </c>
      <c r="L41" s="556">
        <v>127</v>
      </c>
      <c r="M41" s="556">
        <v>359</v>
      </c>
      <c r="N41" s="553">
        <f t="shared" si="1"/>
        <v>208</v>
      </c>
      <c r="O41" s="557">
        <f>'ТП-31-39'!F141</f>
        <v>140.22342</v>
      </c>
      <c r="P41" s="557">
        <f t="shared" si="2"/>
        <v>426.77657999999997</v>
      </c>
      <c r="Q41" s="565">
        <f t="shared" si="3"/>
        <v>316</v>
      </c>
      <c r="R41" s="584">
        <f t="shared" si="4"/>
        <v>525.18185999999992</v>
      </c>
    </row>
    <row r="42" spans="1:23" ht="18.75" hidden="1" customHeight="1" thickBot="1" x14ac:dyDescent="0.25">
      <c r="A42" s="713"/>
      <c r="B42" s="713"/>
      <c r="C42" s="713"/>
      <c r="D42" s="713"/>
      <c r="E42" s="713"/>
      <c r="F42" s="713"/>
      <c r="G42" s="713"/>
      <c r="H42" s="713"/>
      <c r="I42" s="390"/>
      <c r="J42" s="714"/>
      <c r="K42" s="714"/>
      <c r="L42" s="714"/>
      <c r="M42" s="714"/>
      <c r="N42" s="714"/>
      <c r="O42" s="714"/>
      <c r="P42" s="714"/>
      <c r="Q42" s="714"/>
      <c r="R42" s="714"/>
      <c r="S42" s="104"/>
    </row>
    <row r="43" spans="1:23" ht="16.5" hidden="1" thickBot="1" x14ac:dyDescent="0.25">
      <c r="A43" s="372"/>
      <c r="B43" s="83" t="s">
        <v>5</v>
      </c>
      <c r="C43" s="711" t="s">
        <v>1251</v>
      </c>
      <c r="D43" s="712"/>
      <c r="E43" s="712"/>
      <c r="F43" s="712"/>
      <c r="G43" s="712"/>
      <c r="H43" s="712"/>
      <c r="I43" s="709"/>
      <c r="J43" s="83" t="s">
        <v>5</v>
      </c>
      <c r="K43" s="711" t="s">
        <v>1252</v>
      </c>
      <c r="L43" s="712"/>
      <c r="M43" s="712"/>
      <c r="N43" s="712"/>
      <c r="O43" s="712"/>
      <c r="P43" s="712"/>
      <c r="Q43" s="381" t="s">
        <v>1628</v>
      </c>
      <c r="R43" s="370" t="s">
        <v>1253</v>
      </c>
    </row>
    <row r="44" spans="1:23" ht="16.5" hidden="1" thickBot="1" x14ac:dyDescent="0.25">
      <c r="A44" s="573"/>
      <c r="B44" s="550" t="s">
        <v>6</v>
      </c>
      <c r="C44" s="550" t="s">
        <v>1664</v>
      </c>
      <c r="D44" s="550" t="s">
        <v>1665</v>
      </c>
      <c r="E44" s="550" t="s">
        <v>1666</v>
      </c>
      <c r="F44" s="561" t="s">
        <v>1667</v>
      </c>
      <c r="G44" s="551" t="s">
        <v>1668</v>
      </c>
      <c r="H44" s="551" t="s">
        <v>1669</v>
      </c>
      <c r="I44" s="709"/>
      <c r="J44" s="550" t="s">
        <v>6</v>
      </c>
      <c r="K44" s="550" t="s">
        <v>1664</v>
      </c>
      <c r="L44" s="550" t="s">
        <v>1665</v>
      </c>
      <c r="M44" s="550" t="s">
        <v>1666</v>
      </c>
      <c r="N44" s="561" t="s">
        <v>1667</v>
      </c>
      <c r="O44" s="551" t="s">
        <v>1668</v>
      </c>
      <c r="P44" s="551" t="s">
        <v>1669</v>
      </c>
      <c r="Q44" s="562" t="s">
        <v>1254</v>
      </c>
      <c r="R44" s="371" t="s">
        <v>1255</v>
      </c>
    </row>
    <row r="45" spans="1:23" ht="13.5" thickBot="1" x14ac:dyDescent="0.25">
      <c r="A45" s="552">
        <v>35</v>
      </c>
      <c r="B45" s="552">
        <v>36</v>
      </c>
      <c r="C45" s="552">
        <f>'Данные по ТП'!D67*0.9</f>
        <v>360</v>
      </c>
      <c r="D45" s="552">
        <v>377</v>
      </c>
      <c r="E45" s="552">
        <v>668</v>
      </c>
      <c r="F45" s="553">
        <f>C45-E45</f>
        <v>-308</v>
      </c>
      <c r="G45" s="554">
        <f>'ТП-31-39'!F157</f>
        <v>114.19037999999999</v>
      </c>
      <c r="H45" s="554">
        <f t="shared" ref="H45:H80" si="6">C45-G45</f>
        <v>245.80962</v>
      </c>
      <c r="I45" s="709"/>
      <c r="J45" s="563">
        <v>36</v>
      </c>
      <c r="K45" s="552">
        <f>'Данные по ТП'!D68*0.9</f>
        <v>360</v>
      </c>
      <c r="L45" s="552">
        <v>150</v>
      </c>
      <c r="M45" s="552">
        <v>668</v>
      </c>
      <c r="N45" s="553">
        <f>K45-M45</f>
        <v>-308</v>
      </c>
      <c r="O45" s="554">
        <f>'ТП-31-39'!F172</f>
        <v>294.05502000000001</v>
      </c>
      <c r="P45" s="554">
        <f t="shared" ref="P45:P80" si="7">K45-O45</f>
        <v>65.944979999999987</v>
      </c>
      <c r="Q45" s="552">
        <f t="shared" ref="Q45:Q80" si="8">N45+F45</f>
        <v>-616</v>
      </c>
      <c r="R45" s="574">
        <f>P45+H45</f>
        <v>311.75459999999998</v>
      </c>
    </row>
    <row r="46" spans="1:23" ht="15.75" thickBot="1" x14ac:dyDescent="0.25">
      <c r="A46" s="555">
        <v>36</v>
      </c>
      <c r="B46" s="556">
        <v>37</v>
      </c>
      <c r="C46" s="555">
        <f>'Данные по ТП'!D69*0.9</f>
        <v>360</v>
      </c>
      <c r="D46" s="556">
        <v>112</v>
      </c>
      <c r="E46" s="556">
        <v>642</v>
      </c>
      <c r="F46" s="553">
        <f t="shared" ref="F46:F80" si="9">C46-E46</f>
        <v>-282</v>
      </c>
      <c r="G46" s="557">
        <f>'ТП-31-39'!F186</f>
        <v>289.32173999999998</v>
      </c>
      <c r="H46" s="557">
        <f t="shared" si="6"/>
        <v>70.678260000000023</v>
      </c>
      <c r="I46" s="709"/>
      <c r="J46" s="563">
        <v>37</v>
      </c>
      <c r="K46" s="555">
        <f>'Данные по ТП'!D70*0.9</f>
        <v>567</v>
      </c>
      <c r="L46" s="556">
        <v>304</v>
      </c>
      <c r="M46" s="556">
        <v>456</v>
      </c>
      <c r="N46" s="553">
        <f t="shared" ref="N46:N80" si="10">K46-M46</f>
        <v>111</v>
      </c>
      <c r="O46" s="575">
        <f>'ТП-31-39'!F198</f>
        <v>133.12350000000001</v>
      </c>
      <c r="P46" s="557">
        <f t="shared" si="7"/>
        <v>433.87649999999996</v>
      </c>
      <c r="Q46" s="555">
        <f t="shared" si="8"/>
        <v>-171</v>
      </c>
      <c r="R46" s="576">
        <f t="shared" ref="R46:R80" si="11">P46+H46</f>
        <v>504.55475999999999</v>
      </c>
    </row>
    <row r="47" spans="1:23" ht="15.75" thickBot="1" x14ac:dyDescent="0.25">
      <c r="A47" s="552">
        <v>37</v>
      </c>
      <c r="B47" s="552">
        <v>38</v>
      </c>
      <c r="C47" s="552">
        <f>'Данные по ТП'!D71*0.9</f>
        <v>567</v>
      </c>
      <c r="D47" s="552">
        <v>487</v>
      </c>
      <c r="E47" s="552">
        <v>1542</v>
      </c>
      <c r="F47" s="553">
        <f t="shared" si="9"/>
        <v>-975</v>
      </c>
      <c r="G47" s="554">
        <f>'ТП-31-39'!F213</f>
        <v>587.51837999999998</v>
      </c>
      <c r="H47" s="554">
        <f t="shared" si="6"/>
        <v>-20.518379999999979</v>
      </c>
      <c r="I47" s="709"/>
      <c r="J47" s="563">
        <v>38</v>
      </c>
      <c r="K47" s="552">
        <f>'Данные по ТП'!D72*0.9</f>
        <v>567</v>
      </c>
      <c r="L47" s="552">
        <v>795</v>
      </c>
      <c r="M47" s="552">
        <v>1353</v>
      </c>
      <c r="N47" s="553">
        <f t="shared" si="10"/>
        <v>-786</v>
      </c>
      <c r="O47" s="577">
        <f>'ТП-31-39'!F229</f>
        <v>586.92672000000005</v>
      </c>
      <c r="P47" s="554">
        <f t="shared" si="7"/>
        <v>-19.926720000000046</v>
      </c>
      <c r="Q47" s="552">
        <f t="shared" si="8"/>
        <v>-1761</v>
      </c>
      <c r="R47" s="574">
        <f t="shared" si="11"/>
        <v>-40.445100000000025</v>
      </c>
    </row>
    <row r="48" spans="1:23" ht="15.75" thickBot="1" x14ac:dyDescent="0.25">
      <c r="A48" s="555">
        <v>38</v>
      </c>
      <c r="B48" s="556">
        <v>39</v>
      </c>
      <c r="C48" s="555">
        <f>'Данные по ТП'!D73*0.9</f>
        <v>567</v>
      </c>
      <c r="D48" s="556">
        <v>88</v>
      </c>
      <c r="E48" s="556">
        <v>497</v>
      </c>
      <c r="F48" s="553">
        <f t="shared" si="9"/>
        <v>70</v>
      </c>
      <c r="G48" s="557">
        <f>'ТП-31-39'!F240</f>
        <v>185.18958000000001</v>
      </c>
      <c r="H48" s="557">
        <f t="shared" si="6"/>
        <v>381.81042000000002</v>
      </c>
      <c r="I48" s="709"/>
      <c r="J48" s="563">
        <v>39</v>
      </c>
      <c r="K48" s="559">
        <f>'Данные по ТП'!D74*0.9</f>
        <v>360</v>
      </c>
      <c r="L48" s="556">
        <v>379</v>
      </c>
      <c r="M48" s="556">
        <v>498</v>
      </c>
      <c r="N48" s="553">
        <f t="shared" si="10"/>
        <v>-138</v>
      </c>
      <c r="O48" s="575">
        <f>'ТП-31-39'!F254</f>
        <v>61.532640000000001</v>
      </c>
      <c r="P48" s="557">
        <f t="shared" si="7"/>
        <v>298.46735999999999</v>
      </c>
      <c r="Q48" s="555">
        <f t="shared" si="8"/>
        <v>-68</v>
      </c>
      <c r="R48" s="576">
        <f t="shared" si="11"/>
        <v>680.27778000000001</v>
      </c>
    </row>
    <row r="49" spans="1:18" ht="15.75" thickBot="1" x14ac:dyDescent="0.25">
      <c r="A49" s="552">
        <v>39</v>
      </c>
      <c r="B49" s="552">
        <v>41</v>
      </c>
      <c r="C49" s="559">
        <f>'Данные по ТП'!D75*0.9</f>
        <v>567</v>
      </c>
      <c r="D49" s="552">
        <v>219</v>
      </c>
      <c r="E49" s="552">
        <v>508</v>
      </c>
      <c r="F49" s="553">
        <f t="shared" si="9"/>
        <v>59</v>
      </c>
      <c r="G49" s="554">
        <f>'ТП-41-49 '!F18</f>
        <v>320.67971999999997</v>
      </c>
      <c r="H49" s="554">
        <f t="shared" si="6"/>
        <v>246.32028000000003</v>
      </c>
      <c r="I49" s="709"/>
      <c r="J49" s="563">
        <v>41</v>
      </c>
      <c r="K49" s="552">
        <f>'Данные по ТП'!D76*0.9</f>
        <v>567</v>
      </c>
      <c r="L49" s="552">
        <v>0</v>
      </c>
      <c r="M49" s="552">
        <v>804</v>
      </c>
      <c r="N49" s="553">
        <f t="shared" si="10"/>
        <v>-237</v>
      </c>
      <c r="O49" s="577">
        <f>'ТП-41-49 '!F33</f>
        <v>300.56327999999996</v>
      </c>
      <c r="P49" s="554">
        <f t="shared" si="7"/>
        <v>266.43672000000004</v>
      </c>
      <c r="Q49" s="552">
        <f t="shared" si="8"/>
        <v>-178</v>
      </c>
      <c r="R49" s="574">
        <f t="shared" si="11"/>
        <v>512.75700000000006</v>
      </c>
    </row>
    <row r="50" spans="1:18" ht="13.5" thickBot="1" x14ac:dyDescent="0.25">
      <c r="A50" s="556">
        <v>40</v>
      </c>
      <c r="B50" s="556">
        <v>42</v>
      </c>
      <c r="C50" s="555">
        <f>'Данные по ТП'!D77*0.9</f>
        <v>567</v>
      </c>
      <c r="D50" s="556">
        <v>683</v>
      </c>
      <c r="E50" s="556">
        <v>1201</v>
      </c>
      <c r="F50" s="553">
        <f t="shared" si="9"/>
        <v>-634</v>
      </c>
      <c r="G50" s="557">
        <f>'ТП-41-49 '!F52</f>
        <v>336.65454</v>
      </c>
      <c r="H50" s="557">
        <f t="shared" si="6"/>
        <v>230.34546</v>
      </c>
      <c r="I50" s="709"/>
      <c r="J50" s="563">
        <v>42</v>
      </c>
      <c r="K50" s="555">
        <f>'Данные по ТП'!D78*0.9</f>
        <v>567</v>
      </c>
      <c r="L50" s="556">
        <v>383</v>
      </c>
      <c r="M50" s="556">
        <v>1169</v>
      </c>
      <c r="N50" s="553">
        <f t="shared" si="10"/>
        <v>-602</v>
      </c>
      <c r="O50" s="557">
        <f>'ТП-41-49 '!F69</f>
        <v>510.60257999999993</v>
      </c>
      <c r="P50" s="557">
        <f t="shared" si="7"/>
        <v>56.397420000000068</v>
      </c>
      <c r="Q50" s="555">
        <f t="shared" si="8"/>
        <v>-1236</v>
      </c>
      <c r="R50" s="576">
        <f t="shared" si="11"/>
        <v>286.74288000000007</v>
      </c>
    </row>
    <row r="51" spans="1:18" ht="13.5" thickBot="1" x14ac:dyDescent="0.25">
      <c r="A51" s="552">
        <v>41</v>
      </c>
      <c r="B51" s="552">
        <v>43</v>
      </c>
      <c r="C51" s="552">
        <f>'Данные по ТП'!D79*0.9</f>
        <v>567</v>
      </c>
      <c r="D51" s="560">
        <v>0</v>
      </c>
      <c r="E51" s="552">
        <v>761</v>
      </c>
      <c r="F51" s="553">
        <f t="shared" si="9"/>
        <v>-194</v>
      </c>
      <c r="G51" s="554">
        <f>'ТП-41-49 '!F86</f>
        <v>210.03929999999997</v>
      </c>
      <c r="H51" s="554">
        <f t="shared" si="6"/>
        <v>356.96070000000003</v>
      </c>
      <c r="I51" s="709"/>
      <c r="J51" s="563">
        <v>43</v>
      </c>
      <c r="K51" s="552">
        <f>'Данные по ТП'!D80*0.9</f>
        <v>360</v>
      </c>
      <c r="L51" s="552">
        <v>761</v>
      </c>
      <c r="M51" s="552">
        <v>812</v>
      </c>
      <c r="N51" s="553">
        <f t="shared" si="10"/>
        <v>-452</v>
      </c>
      <c r="O51" s="554">
        <f>'ТП-41-49 '!F102</f>
        <v>30.766319999999997</v>
      </c>
      <c r="P51" s="554">
        <f t="shared" si="7"/>
        <v>329.23367999999999</v>
      </c>
      <c r="Q51" s="552">
        <f t="shared" si="8"/>
        <v>-646</v>
      </c>
      <c r="R51" s="574">
        <f t="shared" si="11"/>
        <v>686.19438000000002</v>
      </c>
    </row>
    <row r="52" spans="1:18" ht="13.5" thickBot="1" x14ac:dyDescent="0.25">
      <c r="A52" s="555">
        <v>42</v>
      </c>
      <c r="B52" s="556">
        <v>44</v>
      </c>
      <c r="C52" s="555">
        <f>'Данные по ТП'!D81*0.9</f>
        <v>360</v>
      </c>
      <c r="D52" s="558">
        <v>0</v>
      </c>
      <c r="E52" s="556">
        <v>1012</v>
      </c>
      <c r="F52" s="553">
        <f t="shared" si="9"/>
        <v>-652</v>
      </c>
      <c r="G52" s="557">
        <f>'ТП-41-49 '!F119</f>
        <v>408.24540000000002</v>
      </c>
      <c r="H52" s="557">
        <f t="shared" si="6"/>
        <v>-48.245400000000018</v>
      </c>
      <c r="I52" s="709"/>
      <c r="J52" s="563">
        <v>44</v>
      </c>
      <c r="K52" s="555">
        <f>'Данные по ТП'!D82*0.9</f>
        <v>360</v>
      </c>
      <c r="L52" s="556">
        <v>797</v>
      </c>
      <c r="M52" s="556">
        <v>1037</v>
      </c>
      <c r="N52" s="553">
        <f t="shared" si="10"/>
        <v>-677</v>
      </c>
      <c r="O52" s="557">
        <f>'ТП-41-49 '!F135</f>
        <v>209.44764000000004</v>
      </c>
      <c r="P52" s="557">
        <f t="shared" si="7"/>
        <v>150.55235999999996</v>
      </c>
      <c r="Q52" s="555">
        <f t="shared" si="8"/>
        <v>-1329</v>
      </c>
      <c r="R52" s="576">
        <f t="shared" si="11"/>
        <v>102.30695999999995</v>
      </c>
    </row>
    <row r="53" spans="1:18" ht="13.5" thickBot="1" x14ac:dyDescent="0.25">
      <c r="A53" s="552">
        <v>43</v>
      </c>
      <c r="B53" s="552">
        <v>45</v>
      </c>
      <c r="C53" s="552">
        <f>'Данные по ТП'!D83*0.9</f>
        <v>360</v>
      </c>
      <c r="D53" s="560">
        <v>0</v>
      </c>
      <c r="E53" s="552">
        <v>793</v>
      </c>
      <c r="F53" s="553">
        <f t="shared" si="9"/>
        <v>-433</v>
      </c>
      <c r="G53" s="554">
        <f>'ТП-41-49 '!F152</f>
        <v>220.68918000000002</v>
      </c>
      <c r="H53" s="554">
        <f t="shared" si="6"/>
        <v>139.31081999999998</v>
      </c>
      <c r="I53" s="709"/>
      <c r="J53" s="563">
        <v>45</v>
      </c>
      <c r="K53" s="552">
        <f>'Данные по ТП'!D84*0.9</f>
        <v>360</v>
      </c>
      <c r="L53" s="560">
        <v>0</v>
      </c>
      <c r="M53" s="552">
        <v>733</v>
      </c>
      <c r="N53" s="553">
        <f t="shared" si="10"/>
        <v>-373</v>
      </c>
      <c r="O53" s="554">
        <f>'ТП-41-49 '!F168</f>
        <v>386.35397999999998</v>
      </c>
      <c r="P53" s="554">
        <f t="shared" si="7"/>
        <v>-26.353979999999979</v>
      </c>
      <c r="Q53" s="552">
        <f t="shared" si="8"/>
        <v>-806</v>
      </c>
      <c r="R53" s="574">
        <f t="shared" si="11"/>
        <v>112.95684</v>
      </c>
    </row>
    <row r="54" spans="1:18" ht="13.5" thickBot="1" x14ac:dyDescent="0.25">
      <c r="A54" s="555">
        <v>44</v>
      </c>
      <c r="B54" s="556">
        <v>46</v>
      </c>
      <c r="C54" s="555">
        <f>'Данные по ТП'!D85*0.9</f>
        <v>360</v>
      </c>
      <c r="D54" s="556">
        <v>160</v>
      </c>
      <c r="E54" s="556">
        <v>641</v>
      </c>
      <c r="F54" s="553">
        <f t="shared" si="9"/>
        <v>-281</v>
      </c>
      <c r="G54" s="557">
        <f>'ТП-41-49 '!F185</f>
        <v>185.78124000000003</v>
      </c>
      <c r="H54" s="557">
        <f t="shared" si="6"/>
        <v>174.21875999999997</v>
      </c>
      <c r="I54" s="709"/>
      <c r="J54" s="563">
        <v>46</v>
      </c>
      <c r="K54" s="555">
        <f>'Данные по ТП'!D86*0.9</f>
        <v>360</v>
      </c>
      <c r="L54" s="556">
        <v>100</v>
      </c>
      <c r="M54" s="556">
        <v>672</v>
      </c>
      <c r="N54" s="553">
        <f t="shared" si="10"/>
        <v>-312</v>
      </c>
      <c r="O54" s="557">
        <f>'ТП-41-49 '!F200</f>
        <v>314.76312000000001</v>
      </c>
      <c r="P54" s="557">
        <f t="shared" si="7"/>
        <v>45.236879999999985</v>
      </c>
      <c r="Q54" s="555">
        <f t="shared" si="8"/>
        <v>-593</v>
      </c>
      <c r="R54" s="576">
        <f t="shared" si="11"/>
        <v>219.45563999999996</v>
      </c>
    </row>
    <row r="55" spans="1:18" ht="13.5" thickBot="1" x14ac:dyDescent="0.25">
      <c r="A55" s="552">
        <v>45</v>
      </c>
      <c r="B55" s="552">
        <v>47</v>
      </c>
      <c r="C55" s="552">
        <f>'Данные по ТП'!D87*0.9</f>
        <v>360</v>
      </c>
      <c r="D55" s="560">
        <v>0</v>
      </c>
      <c r="E55" s="552">
        <v>596</v>
      </c>
      <c r="F55" s="553">
        <f t="shared" si="9"/>
        <v>-236</v>
      </c>
      <c r="G55" s="554">
        <f>'ТП-41-49 '!F215</f>
        <v>271.57194000000004</v>
      </c>
      <c r="H55" s="554">
        <f t="shared" si="6"/>
        <v>88.428059999999959</v>
      </c>
      <c r="I55" s="709"/>
      <c r="J55" s="563">
        <v>47</v>
      </c>
      <c r="K55" s="552">
        <f>'Данные по ТП'!D88*0.9</f>
        <v>567</v>
      </c>
      <c r="L55" s="552">
        <v>508</v>
      </c>
      <c r="M55" s="552">
        <v>634</v>
      </c>
      <c r="N55" s="553">
        <f t="shared" si="10"/>
        <v>-67</v>
      </c>
      <c r="O55" s="554">
        <f>'ТП-41-49 '!F230</f>
        <v>67.449240000000003</v>
      </c>
      <c r="P55" s="554">
        <f t="shared" si="7"/>
        <v>499.55075999999997</v>
      </c>
      <c r="Q55" s="552">
        <f t="shared" si="8"/>
        <v>-303</v>
      </c>
      <c r="R55" s="574">
        <f t="shared" si="11"/>
        <v>587.97881999999993</v>
      </c>
    </row>
    <row r="56" spans="1:18" ht="13.5" thickBot="1" x14ac:dyDescent="0.25">
      <c r="A56" s="556">
        <v>46</v>
      </c>
      <c r="B56" s="556">
        <v>48</v>
      </c>
      <c r="C56" s="555">
        <f>'Данные по ТП'!D89*0.9</f>
        <v>360</v>
      </c>
      <c r="D56" s="558">
        <v>0</v>
      </c>
      <c r="E56" s="556">
        <v>599</v>
      </c>
      <c r="F56" s="553">
        <f t="shared" si="9"/>
        <v>-239</v>
      </c>
      <c r="G56" s="557">
        <f>'ТП-41-49 '!F247</f>
        <v>300.56328000000002</v>
      </c>
      <c r="H56" s="557">
        <f t="shared" si="6"/>
        <v>59.43671999999998</v>
      </c>
      <c r="I56" s="709"/>
      <c r="J56" s="563">
        <v>48</v>
      </c>
      <c r="K56" s="555">
        <f>'Данные по ТП'!D90*0.9</f>
        <v>360</v>
      </c>
      <c r="L56" s="556">
        <v>407</v>
      </c>
      <c r="M56" s="556">
        <v>619</v>
      </c>
      <c r="N56" s="553">
        <f t="shared" si="10"/>
        <v>-259</v>
      </c>
      <c r="O56" s="557">
        <f>'ТП-41-49 '!F263</f>
        <v>295.23833999999999</v>
      </c>
      <c r="P56" s="557">
        <f t="shared" si="7"/>
        <v>64.761660000000006</v>
      </c>
      <c r="Q56" s="555">
        <f t="shared" si="8"/>
        <v>-498</v>
      </c>
      <c r="R56" s="576">
        <f t="shared" si="11"/>
        <v>124.19837999999999</v>
      </c>
    </row>
    <row r="57" spans="1:18" ht="13.5" thickBot="1" x14ac:dyDescent="0.25">
      <c r="A57" s="552">
        <v>47</v>
      </c>
      <c r="B57" s="552">
        <v>49</v>
      </c>
      <c r="C57" s="552">
        <f>'Данные по ТП'!D91*0.9</f>
        <v>567</v>
      </c>
      <c r="D57" s="552">
        <v>61</v>
      </c>
      <c r="E57" s="552">
        <v>599</v>
      </c>
      <c r="F57" s="553">
        <f t="shared" si="9"/>
        <v>-32</v>
      </c>
      <c r="G57" s="554">
        <f>'ТП-41-49 '!F284</f>
        <v>441.97002000000003</v>
      </c>
      <c r="H57" s="554">
        <f t="shared" si="6"/>
        <v>125.02997999999997</v>
      </c>
      <c r="I57" s="709"/>
      <c r="J57" s="563">
        <v>49</v>
      </c>
      <c r="K57" s="552">
        <f>'Данные по ТП'!D92*0.9</f>
        <v>567</v>
      </c>
      <c r="L57" s="552">
        <v>203</v>
      </c>
      <c r="M57" s="552">
        <v>582</v>
      </c>
      <c r="N57" s="553">
        <f t="shared" si="10"/>
        <v>-15</v>
      </c>
      <c r="O57" s="554">
        <f>'ТП-41-49 '!F304</f>
        <v>366.23754000000002</v>
      </c>
      <c r="P57" s="554">
        <f t="shared" si="7"/>
        <v>200.76245999999998</v>
      </c>
      <c r="Q57" s="552">
        <f t="shared" si="8"/>
        <v>-47</v>
      </c>
      <c r="R57" s="574">
        <f t="shared" si="11"/>
        <v>325.79243999999994</v>
      </c>
    </row>
    <row r="58" spans="1:18" ht="13.5" thickBot="1" x14ac:dyDescent="0.25">
      <c r="A58" s="556">
        <v>48</v>
      </c>
      <c r="B58" s="556">
        <v>50</v>
      </c>
      <c r="C58" s="555">
        <f>'Данные по ТП'!D93*0.9</f>
        <v>360</v>
      </c>
      <c r="D58" s="558">
        <v>0</v>
      </c>
      <c r="E58" s="556">
        <v>177</v>
      </c>
      <c r="F58" s="553">
        <f t="shared" si="9"/>
        <v>183</v>
      </c>
      <c r="G58" s="557">
        <f>'ТП-50-59 '!F17</f>
        <v>423.62855999999999</v>
      </c>
      <c r="H58" s="557">
        <f t="shared" si="6"/>
        <v>-63.628559999999993</v>
      </c>
      <c r="I58" s="709"/>
      <c r="J58" s="563">
        <v>50</v>
      </c>
      <c r="K58" s="555">
        <f>'Данные по ТП'!D94*0.9</f>
        <v>360</v>
      </c>
      <c r="L58" s="558">
        <v>0</v>
      </c>
      <c r="M58" s="556">
        <v>107</v>
      </c>
      <c r="N58" s="553">
        <f t="shared" si="10"/>
        <v>253</v>
      </c>
      <c r="O58" s="557">
        <f>'ТП-50-59 '!F31</f>
        <v>133.71516</v>
      </c>
      <c r="P58" s="557">
        <f t="shared" si="7"/>
        <v>226.28484</v>
      </c>
      <c r="Q58" s="565">
        <f t="shared" si="8"/>
        <v>436</v>
      </c>
      <c r="R58" s="576">
        <f t="shared" si="11"/>
        <v>162.65628000000001</v>
      </c>
    </row>
    <row r="59" spans="1:18" ht="13.5" thickBot="1" x14ac:dyDescent="0.25">
      <c r="A59" s="552">
        <v>49</v>
      </c>
      <c r="B59" s="552">
        <v>51</v>
      </c>
      <c r="C59" s="552">
        <f>'Данные по ТП'!D95*0.9</f>
        <v>360</v>
      </c>
      <c r="D59" s="552">
        <v>278</v>
      </c>
      <c r="E59" s="552">
        <v>1482</v>
      </c>
      <c r="F59" s="553">
        <f t="shared" si="9"/>
        <v>-1122</v>
      </c>
      <c r="G59" s="554">
        <f>'ТП-50-59 '!F49</f>
        <v>328.37130000000002</v>
      </c>
      <c r="H59" s="554">
        <f t="shared" si="6"/>
        <v>31.628699999999981</v>
      </c>
      <c r="I59" s="709"/>
      <c r="J59" s="563">
        <v>51</v>
      </c>
      <c r="K59" s="552">
        <f>'Данные по ТП'!D96*0.9</f>
        <v>360</v>
      </c>
      <c r="L59" s="552">
        <v>1205</v>
      </c>
      <c r="M59" s="552">
        <v>1492</v>
      </c>
      <c r="N59" s="553">
        <f t="shared" si="10"/>
        <v>-1132</v>
      </c>
      <c r="O59" s="554">
        <f>'ТП-50-59 '!F66</f>
        <v>174.53970000000004</v>
      </c>
      <c r="P59" s="554">
        <f t="shared" si="7"/>
        <v>185.46029999999996</v>
      </c>
      <c r="Q59" s="552">
        <f t="shared" si="8"/>
        <v>-2254</v>
      </c>
      <c r="R59" s="574">
        <f t="shared" si="11"/>
        <v>217.08899999999994</v>
      </c>
    </row>
    <row r="60" spans="1:18" ht="13.5" thickBot="1" x14ac:dyDescent="0.25">
      <c r="A60" s="556">
        <v>50</v>
      </c>
      <c r="B60" s="556">
        <v>52</v>
      </c>
      <c r="C60" s="555">
        <f>'Данные по ТП'!D97*0.9</f>
        <v>360</v>
      </c>
      <c r="D60" s="556">
        <v>237</v>
      </c>
      <c r="E60" s="556">
        <v>535</v>
      </c>
      <c r="F60" s="553">
        <f t="shared" si="9"/>
        <v>-175</v>
      </c>
      <c r="G60" s="557">
        <f>'ТП-50-59 '!F83</f>
        <v>177.49799999999999</v>
      </c>
      <c r="H60" s="557">
        <f t="shared" si="6"/>
        <v>182.50200000000001</v>
      </c>
      <c r="I60" s="709"/>
      <c r="J60" s="563">
        <v>52</v>
      </c>
      <c r="K60" s="555">
        <f>'Данные по ТП'!D98*0.9</f>
        <v>360</v>
      </c>
      <c r="L60" s="556">
        <v>149</v>
      </c>
      <c r="M60" s="556">
        <v>441</v>
      </c>
      <c r="N60" s="553">
        <f t="shared" si="10"/>
        <v>-81</v>
      </c>
      <c r="O60" s="557">
        <f>'ТП-50-59 '!F98</f>
        <v>91.115639999999985</v>
      </c>
      <c r="P60" s="557">
        <f t="shared" si="7"/>
        <v>268.88436000000002</v>
      </c>
      <c r="Q60" s="555">
        <f t="shared" si="8"/>
        <v>-256</v>
      </c>
      <c r="R60" s="576">
        <f t="shared" si="11"/>
        <v>451.38636000000002</v>
      </c>
    </row>
    <row r="61" spans="1:18" ht="13.5" thickBot="1" x14ac:dyDescent="0.25">
      <c r="A61" s="552">
        <v>51</v>
      </c>
      <c r="B61" s="552">
        <v>53</v>
      </c>
      <c r="C61" s="552">
        <f>'Данные по ТП'!D99*0.9</f>
        <v>360</v>
      </c>
      <c r="D61" s="560">
        <v>0</v>
      </c>
      <c r="E61" s="552">
        <v>549</v>
      </c>
      <c r="F61" s="553">
        <f t="shared" si="9"/>
        <v>-189</v>
      </c>
      <c r="G61" s="554">
        <f>'ТП-50-59 '!F114</f>
        <v>434.27843999999993</v>
      </c>
      <c r="H61" s="554">
        <f t="shared" si="6"/>
        <v>-74.278439999999932</v>
      </c>
      <c r="I61" s="709"/>
      <c r="J61" s="563">
        <v>53</v>
      </c>
      <c r="K61" s="552">
        <f>'Данные по ТП'!D100*0.9</f>
        <v>360</v>
      </c>
      <c r="L61" s="552">
        <v>150</v>
      </c>
      <c r="M61" s="552">
        <v>703</v>
      </c>
      <c r="N61" s="553">
        <f t="shared" si="10"/>
        <v>-343</v>
      </c>
      <c r="O61" s="554">
        <f>'ТП-50-59 '!F129</f>
        <v>381.02904000000001</v>
      </c>
      <c r="P61" s="554">
        <f t="shared" si="7"/>
        <v>-21.029040000000009</v>
      </c>
      <c r="Q61" s="552">
        <f t="shared" si="8"/>
        <v>-532</v>
      </c>
      <c r="R61" s="574">
        <f t="shared" si="11"/>
        <v>-95.307479999999941</v>
      </c>
    </row>
    <row r="62" spans="1:18" ht="13.5" thickBot="1" x14ac:dyDescent="0.25">
      <c r="A62" s="555">
        <v>52</v>
      </c>
      <c r="B62" s="556">
        <v>54</v>
      </c>
      <c r="C62" s="555">
        <f>'Данные по ТП'!D101*0.9</f>
        <v>360</v>
      </c>
      <c r="D62" s="558">
        <v>0</v>
      </c>
      <c r="E62" s="556">
        <v>1313</v>
      </c>
      <c r="F62" s="553">
        <f t="shared" si="9"/>
        <v>-953</v>
      </c>
      <c r="G62" s="557">
        <f>'ТП-50-59 '!F145</f>
        <v>647.86770000000001</v>
      </c>
      <c r="H62" s="557">
        <f t="shared" si="6"/>
        <v>-287.86770000000001</v>
      </c>
      <c r="I62" s="709"/>
      <c r="J62" s="563">
        <v>54</v>
      </c>
      <c r="K62" s="555">
        <f>'Данные по ТП'!D102*0.9</f>
        <v>360</v>
      </c>
      <c r="L62" s="556">
        <v>740</v>
      </c>
      <c r="M62" s="556">
        <v>1257</v>
      </c>
      <c r="N62" s="553">
        <f t="shared" si="10"/>
        <v>-897</v>
      </c>
      <c r="O62" s="557">
        <f>'ТП-50-59 '!F160</f>
        <v>365.64588000000003</v>
      </c>
      <c r="P62" s="557">
        <f t="shared" si="7"/>
        <v>-5.6458800000000338</v>
      </c>
      <c r="Q62" s="555">
        <f t="shared" si="8"/>
        <v>-1850</v>
      </c>
      <c r="R62" s="576">
        <f t="shared" si="11"/>
        <v>-293.51358000000005</v>
      </c>
    </row>
    <row r="63" spans="1:18" ht="13.5" thickBot="1" x14ac:dyDescent="0.25">
      <c r="A63" s="552">
        <v>53</v>
      </c>
      <c r="B63" s="552">
        <v>55</v>
      </c>
      <c r="C63" s="552">
        <f>'Данные по ТП'!D103*0.9</f>
        <v>567</v>
      </c>
      <c r="D63" s="552">
        <v>410</v>
      </c>
      <c r="E63" s="552">
        <v>1288</v>
      </c>
      <c r="F63" s="553">
        <f t="shared" si="9"/>
        <v>-721</v>
      </c>
      <c r="G63" s="554">
        <f>'ТП-50-59 '!F178</f>
        <v>427.17851999999999</v>
      </c>
      <c r="H63" s="554">
        <f t="shared" si="6"/>
        <v>139.82148000000001</v>
      </c>
      <c r="I63" s="709"/>
      <c r="J63" s="563">
        <v>55</v>
      </c>
      <c r="K63" s="552">
        <f>'Данные по ТП'!D104*0.9</f>
        <v>567</v>
      </c>
      <c r="L63" s="552">
        <v>244</v>
      </c>
      <c r="M63" s="552">
        <v>1131</v>
      </c>
      <c r="N63" s="553">
        <f t="shared" si="10"/>
        <v>-564</v>
      </c>
      <c r="O63" s="554">
        <f>'ТП-50-59 '!F196</f>
        <v>707.03369999999995</v>
      </c>
      <c r="P63" s="554">
        <f t="shared" si="7"/>
        <v>-140.03369999999995</v>
      </c>
      <c r="Q63" s="552">
        <f t="shared" si="8"/>
        <v>-1285</v>
      </c>
      <c r="R63" s="574">
        <f t="shared" si="11"/>
        <v>-0.21221999999994523</v>
      </c>
    </row>
    <row r="64" spans="1:18" ht="13.5" thickBot="1" x14ac:dyDescent="0.25">
      <c r="A64" s="555">
        <v>54</v>
      </c>
      <c r="B64" s="556">
        <v>56</v>
      </c>
      <c r="C64" s="555">
        <f>'Данные по ТП'!D105*0.9</f>
        <v>144</v>
      </c>
      <c r="D64" s="558">
        <v>0</v>
      </c>
      <c r="E64" s="556">
        <v>47</v>
      </c>
      <c r="F64" s="553">
        <f t="shared" si="9"/>
        <v>97</v>
      </c>
      <c r="G64" s="557">
        <f>'ТП-50-59 '!F211</f>
        <v>17.15814</v>
      </c>
      <c r="H64" s="557">
        <f t="shared" si="6"/>
        <v>126.84186</v>
      </c>
      <c r="I64" s="709"/>
      <c r="J64" s="563">
        <v>56</v>
      </c>
      <c r="K64" s="572" t="s">
        <v>1257</v>
      </c>
      <c r="L64" s="556"/>
      <c r="M64" s="556"/>
      <c r="N64" s="553"/>
      <c r="O64" s="556"/>
      <c r="P64" s="557"/>
      <c r="Q64" s="565">
        <f t="shared" si="8"/>
        <v>97</v>
      </c>
      <c r="R64" s="576">
        <f t="shared" si="11"/>
        <v>126.84186</v>
      </c>
    </row>
    <row r="65" spans="1:18" ht="13.5" thickBot="1" x14ac:dyDescent="0.25">
      <c r="A65" s="552">
        <v>55</v>
      </c>
      <c r="B65" s="552">
        <v>59</v>
      </c>
      <c r="C65" s="552">
        <f>'Данные по ТП'!D108*0.9</f>
        <v>225</v>
      </c>
      <c r="D65" s="552">
        <v>50</v>
      </c>
      <c r="E65" s="552">
        <v>280</v>
      </c>
      <c r="F65" s="553">
        <f t="shared" si="9"/>
        <v>-55</v>
      </c>
      <c r="G65" s="554">
        <f>'ТП-50-59 '!F226</f>
        <v>47.332799999999999</v>
      </c>
      <c r="H65" s="554">
        <f t="shared" si="6"/>
        <v>177.66720000000001</v>
      </c>
      <c r="I65" s="709"/>
      <c r="J65" s="563">
        <v>59</v>
      </c>
      <c r="K65" s="552">
        <f>'Данные по ТП'!D109*0.9</f>
        <v>225</v>
      </c>
      <c r="L65" s="560">
        <v>0</v>
      </c>
      <c r="M65" s="552">
        <v>241</v>
      </c>
      <c r="N65" s="553">
        <f t="shared" si="10"/>
        <v>-16</v>
      </c>
      <c r="O65" s="554">
        <f>'ТП-50-59 '!F240</f>
        <v>68.632559999999998</v>
      </c>
      <c r="P65" s="554">
        <f t="shared" si="7"/>
        <v>156.36743999999999</v>
      </c>
      <c r="Q65" s="552">
        <f t="shared" si="8"/>
        <v>-71</v>
      </c>
      <c r="R65" s="574">
        <f t="shared" si="11"/>
        <v>334.03463999999997</v>
      </c>
    </row>
    <row r="66" spans="1:18" ht="13.5" thickBot="1" x14ac:dyDescent="0.25">
      <c r="A66" s="556">
        <v>56</v>
      </c>
      <c r="B66" s="556">
        <v>60</v>
      </c>
      <c r="C66" s="555">
        <f>'Данные по ТП'!D110*0.9</f>
        <v>567</v>
      </c>
      <c r="D66" s="556">
        <v>127</v>
      </c>
      <c r="E66" s="556">
        <v>1243</v>
      </c>
      <c r="F66" s="553">
        <f t="shared" si="9"/>
        <v>-676</v>
      </c>
      <c r="G66" s="557">
        <f>'ТП-60-66 '!F20</f>
        <v>364.46255999999994</v>
      </c>
      <c r="H66" s="557">
        <f t="shared" si="6"/>
        <v>202.53744000000006</v>
      </c>
      <c r="I66" s="709"/>
      <c r="J66" s="563">
        <v>60</v>
      </c>
      <c r="K66" s="555">
        <f>'Данные по ТП'!D111*0.9</f>
        <v>567</v>
      </c>
      <c r="L66" s="556">
        <v>690</v>
      </c>
      <c r="M66" s="556">
        <v>1093</v>
      </c>
      <c r="N66" s="553">
        <f t="shared" si="10"/>
        <v>-526</v>
      </c>
      <c r="O66" s="557">
        <f>'ТП-60-66 '!F35</f>
        <v>34.907939999999996</v>
      </c>
      <c r="P66" s="557">
        <f t="shared" si="7"/>
        <v>532.09205999999995</v>
      </c>
      <c r="Q66" s="555">
        <f t="shared" si="8"/>
        <v>-1202</v>
      </c>
      <c r="R66" s="576">
        <f t="shared" si="11"/>
        <v>734.62950000000001</v>
      </c>
    </row>
    <row r="67" spans="1:18" ht="13.5" thickBot="1" x14ac:dyDescent="0.25">
      <c r="A67" s="552">
        <v>57</v>
      </c>
      <c r="B67" s="552">
        <v>61</v>
      </c>
      <c r="C67" s="552">
        <f>'Данные по ТП'!D112*0.9</f>
        <v>225</v>
      </c>
      <c r="D67" s="560">
        <v>0</v>
      </c>
      <c r="E67" s="552">
        <v>309</v>
      </c>
      <c r="F67" s="553">
        <f t="shared" si="9"/>
        <v>-84</v>
      </c>
      <c r="G67" s="554">
        <f>'ТП-60-66 '!F46</f>
        <v>105.90714</v>
      </c>
      <c r="H67" s="554">
        <f t="shared" si="6"/>
        <v>119.09286</v>
      </c>
      <c r="I67" s="709"/>
      <c r="J67" s="563">
        <v>61</v>
      </c>
      <c r="K67" s="552">
        <f>'Данные по ТП'!D113*0.9</f>
        <v>225</v>
      </c>
      <c r="L67" s="552">
        <v>301</v>
      </c>
      <c r="M67" s="552">
        <v>313</v>
      </c>
      <c r="N67" s="553">
        <f t="shared" si="10"/>
        <v>-88</v>
      </c>
      <c r="O67" s="554">
        <f>'ТП-60-66 '!F56</f>
        <v>0</v>
      </c>
      <c r="P67" s="554">
        <f t="shared" si="7"/>
        <v>225</v>
      </c>
      <c r="Q67" s="552">
        <f t="shared" si="8"/>
        <v>-172</v>
      </c>
      <c r="R67" s="574">
        <f t="shared" si="11"/>
        <v>344.09285999999997</v>
      </c>
    </row>
    <row r="68" spans="1:18" ht="13.5" thickBot="1" x14ac:dyDescent="0.25">
      <c r="A68" s="556">
        <v>58</v>
      </c>
      <c r="B68" s="556">
        <v>63</v>
      </c>
      <c r="C68" s="555">
        <f>'Данные по ТП'!D116*0.9</f>
        <v>567</v>
      </c>
      <c r="D68" s="558">
        <v>0</v>
      </c>
      <c r="E68" s="556">
        <v>664</v>
      </c>
      <c r="F68" s="553">
        <f t="shared" si="9"/>
        <v>-97</v>
      </c>
      <c r="G68" s="557">
        <f>'ТП-60-66 '!F74</f>
        <v>297.60498000000001</v>
      </c>
      <c r="H68" s="557">
        <f t="shared" si="6"/>
        <v>269.39501999999999</v>
      </c>
      <c r="I68" s="709"/>
      <c r="J68" s="563">
        <v>63</v>
      </c>
      <c r="K68" s="555">
        <f>'Данные по ТП'!D117*0.9</f>
        <v>567</v>
      </c>
      <c r="L68" s="558">
        <v>0</v>
      </c>
      <c r="M68" s="556">
        <v>380</v>
      </c>
      <c r="N68" s="553">
        <f t="shared" si="10"/>
        <v>187</v>
      </c>
      <c r="O68" s="557">
        <f>'ТП-60-66 '!F85</f>
        <v>59.757660000000001</v>
      </c>
      <c r="P68" s="557">
        <f t="shared" si="7"/>
        <v>507.24234000000001</v>
      </c>
      <c r="Q68" s="565">
        <f t="shared" si="8"/>
        <v>90</v>
      </c>
      <c r="R68" s="576">
        <f t="shared" si="11"/>
        <v>776.63735999999994</v>
      </c>
    </row>
    <row r="69" spans="1:18" ht="13.5" thickBot="1" x14ac:dyDescent="0.25">
      <c r="A69" s="552"/>
      <c r="B69" s="552">
        <v>64</v>
      </c>
      <c r="C69" s="552">
        <v>144</v>
      </c>
      <c r="D69" s="552">
        <v>0</v>
      </c>
      <c r="E69" s="552">
        <v>60</v>
      </c>
      <c r="F69" s="553">
        <f t="shared" si="9"/>
        <v>84</v>
      </c>
      <c r="G69" s="554">
        <f>'КТПн-37-133 '!F56</f>
        <v>46.149480000000004</v>
      </c>
      <c r="H69" s="554">
        <f t="shared" si="6"/>
        <v>97.850519999999989</v>
      </c>
      <c r="I69" s="709"/>
      <c r="J69" s="563">
        <v>64</v>
      </c>
      <c r="K69" s="560" t="s">
        <v>1257</v>
      </c>
      <c r="L69" s="552"/>
      <c r="M69" s="552"/>
      <c r="N69" s="553"/>
      <c r="O69" s="552"/>
      <c r="P69" s="554"/>
      <c r="Q69" s="567">
        <f t="shared" si="8"/>
        <v>84</v>
      </c>
      <c r="R69" s="574">
        <f t="shared" si="11"/>
        <v>97.850519999999989</v>
      </c>
    </row>
    <row r="70" spans="1:18" ht="13.5" thickBot="1" x14ac:dyDescent="0.25">
      <c r="A70" s="555"/>
      <c r="B70" s="556">
        <v>65</v>
      </c>
      <c r="C70" s="555">
        <v>144</v>
      </c>
      <c r="D70" s="556">
        <v>0</v>
      </c>
      <c r="E70" s="556">
        <v>20</v>
      </c>
      <c r="F70" s="553">
        <f t="shared" si="9"/>
        <v>124</v>
      </c>
      <c r="G70" s="557">
        <f>'КТПн-37-133 '!F66</f>
        <v>0</v>
      </c>
      <c r="H70" s="557">
        <f t="shared" si="6"/>
        <v>144</v>
      </c>
      <c r="I70" s="709"/>
      <c r="J70" s="563">
        <v>65</v>
      </c>
      <c r="K70" s="572" t="s">
        <v>1257</v>
      </c>
      <c r="L70" s="556"/>
      <c r="M70" s="556"/>
      <c r="N70" s="553"/>
      <c r="O70" s="556"/>
      <c r="P70" s="557"/>
      <c r="Q70" s="565">
        <f t="shared" si="8"/>
        <v>124</v>
      </c>
      <c r="R70" s="576">
        <f t="shared" si="11"/>
        <v>144</v>
      </c>
    </row>
    <row r="71" spans="1:18" ht="13.5" thickBot="1" x14ac:dyDescent="0.25">
      <c r="A71" s="552">
        <v>59</v>
      </c>
      <c r="B71" s="552">
        <v>66</v>
      </c>
      <c r="C71" s="559">
        <f>'Данные по ТП'!D118*0.9</f>
        <v>360</v>
      </c>
      <c r="D71" s="560">
        <v>0</v>
      </c>
      <c r="E71" s="552">
        <v>277</v>
      </c>
      <c r="F71" s="553">
        <f t="shared" si="9"/>
        <v>83</v>
      </c>
      <c r="G71" s="554">
        <f>'ТП-60-66 '!F94</f>
        <v>78.099119999999999</v>
      </c>
      <c r="H71" s="554">
        <f t="shared" si="6"/>
        <v>281.90088000000003</v>
      </c>
      <c r="I71" s="709"/>
      <c r="J71" s="563">
        <v>66</v>
      </c>
      <c r="K71" s="552">
        <f>'Данные по ТП'!D119*0.9</f>
        <v>225</v>
      </c>
      <c r="L71" s="552">
        <v>179</v>
      </c>
      <c r="M71" s="552">
        <v>179</v>
      </c>
      <c r="N71" s="553">
        <f t="shared" si="10"/>
        <v>46</v>
      </c>
      <c r="O71" s="554">
        <f>'ТП-60-66 '!F103</f>
        <v>0</v>
      </c>
      <c r="P71" s="554">
        <f t="shared" si="7"/>
        <v>225</v>
      </c>
      <c r="Q71" s="567">
        <f t="shared" si="8"/>
        <v>129</v>
      </c>
      <c r="R71" s="574">
        <f t="shared" si="11"/>
        <v>506.90088000000003</v>
      </c>
    </row>
    <row r="72" spans="1:18" ht="13.5" thickBot="1" x14ac:dyDescent="0.25">
      <c r="A72" s="556"/>
      <c r="B72" s="556">
        <v>67</v>
      </c>
      <c r="C72" s="555">
        <v>567</v>
      </c>
      <c r="D72" s="556">
        <v>0</v>
      </c>
      <c r="E72" s="556" t="s">
        <v>1258</v>
      </c>
      <c r="F72" s="553"/>
      <c r="G72" s="557">
        <f>'КТПн-37-133 '!F76</f>
        <v>0</v>
      </c>
      <c r="H72" s="557">
        <f t="shared" si="6"/>
        <v>567</v>
      </c>
      <c r="I72" s="709"/>
      <c r="J72" s="563">
        <v>67</v>
      </c>
      <c r="K72" s="572" t="s">
        <v>1257</v>
      </c>
      <c r="L72" s="556"/>
      <c r="M72" s="556"/>
      <c r="N72" s="553"/>
      <c r="O72" s="556"/>
      <c r="P72" s="557"/>
      <c r="Q72" s="565">
        <f t="shared" si="8"/>
        <v>0</v>
      </c>
      <c r="R72" s="576">
        <f t="shared" si="11"/>
        <v>567</v>
      </c>
    </row>
    <row r="73" spans="1:18" ht="13.5" thickBot="1" x14ac:dyDescent="0.25">
      <c r="A73" s="552"/>
      <c r="B73" s="552">
        <v>68</v>
      </c>
      <c r="C73" s="559">
        <v>360</v>
      </c>
      <c r="D73" s="552">
        <v>0</v>
      </c>
      <c r="E73" s="552">
        <v>409</v>
      </c>
      <c r="F73" s="553">
        <f t="shared" si="9"/>
        <v>-49</v>
      </c>
      <c r="G73" s="554">
        <f>'КТПн-37-133 '!F86</f>
        <v>131.34852000000001</v>
      </c>
      <c r="H73" s="554">
        <f t="shared" si="6"/>
        <v>228.65147999999999</v>
      </c>
      <c r="I73" s="709"/>
      <c r="J73" s="563">
        <v>68</v>
      </c>
      <c r="K73" s="560" t="s">
        <v>1259</v>
      </c>
      <c r="L73" s="552"/>
      <c r="M73" s="552"/>
      <c r="N73" s="553"/>
      <c r="O73" s="552"/>
      <c r="P73" s="554"/>
      <c r="Q73" s="552">
        <f t="shared" si="8"/>
        <v>-49</v>
      </c>
      <c r="R73" s="574">
        <f t="shared" si="11"/>
        <v>228.65147999999999</v>
      </c>
    </row>
    <row r="74" spans="1:18" ht="13.5" thickBot="1" x14ac:dyDescent="0.25">
      <c r="A74" s="555"/>
      <c r="B74" s="556">
        <v>69</v>
      </c>
      <c r="C74" s="559">
        <v>567</v>
      </c>
      <c r="D74" s="556">
        <v>0</v>
      </c>
      <c r="E74" s="556">
        <v>340</v>
      </c>
      <c r="F74" s="553">
        <f t="shared" si="9"/>
        <v>227</v>
      </c>
      <c r="G74" s="557">
        <f>'КТПн-37-133 '!F96</f>
        <v>160.93152000000001</v>
      </c>
      <c r="H74" s="557">
        <f t="shared" si="6"/>
        <v>406.06848000000002</v>
      </c>
      <c r="I74" s="709"/>
      <c r="J74" s="563">
        <v>69</v>
      </c>
      <c r="K74" s="572" t="s">
        <v>1259</v>
      </c>
      <c r="L74" s="556"/>
      <c r="M74" s="556"/>
      <c r="N74" s="553"/>
      <c r="O74" s="556"/>
      <c r="P74" s="557"/>
      <c r="Q74" s="565">
        <f t="shared" si="8"/>
        <v>227</v>
      </c>
      <c r="R74" s="576">
        <f t="shared" si="11"/>
        <v>406.06848000000002</v>
      </c>
    </row>
    <row r="75" spans="1:18" ht="13.5" thickBot="1" x14ac:dyDescent="0.25">
      <c r="A75" s="552">
        <v>60</v>
      </c>
      <c r="B75" s="552">
        <v>70</v>
      </c>
      <c r="C75" s="552">
        <f>'Данные по ТП'!D120*0.9</f>
        <v>360</v>
      </c>
      <c r="D75" s="560">
        <v>0</v>
      </c>
      <c r="E75" s="552">
        <v>510</v>
      </c>
      <c r="F75" s="553">
        <f t="shared" si="9"/>
        <v>-150</v>
      </c>
      <c r="G75" s="554">
        <f>'ТП-70-83'!F23</f>
        <v>255.59712000000002</v>
      </c>
      <c r="H75" s="554">
        <f t="shared" si="6"/>
        <v>104.40287999999998</v>
      </c>
      <c r="I75" s="709"/>
      <c r="J75" s="563">
        <v>70</v>
      </c>
      <c r="K75" s="560" t="s">
        <v>1257</v>
      </c>
      <c r="L75" s="552"/>
      <c r="M75" s="552"/>
      <c r="N75" s="553"/>
      <c r="O75" s="552"/>
      <c r="P75" s="554"/>
      <c r="Q75" s="552">
        <f t="shared" si="8"/>
        <v>-150</v>
      </c>
      <c r="R75" s="574">
        <f t="shared" si="11"/>
        <v>104.40287999999998</v>
      </c>
    </row>
    <row r="76" spans="1:18" ht="13.5" thickBot="1" x14ac:dyDescent="0.25">
      <c r="A76" s="555">
        <v>61</v>
      </c>
      <c r="B76" s="556">
        <v>71</v>
      </c>
      <c r="C76" s="555">
        <f>'Данные по ТП'!D121*0.9</f>
        <v>360</v>
      </c>
      <c r="D76" s="556">
        <v>176</v>
      </c>
      <c r="E76" s="556">
        <v>521</v>
      </c>
      <c r="F76" s="553">
        <f t="shared" si="9"/>
        <v>-161</v>
      </c>
      <c r="G76" s="557">
        <f>'ТП-70-83'!F38</f>
        <v>603.4932</v>
      </c>
      <c r="H76" s="557">
        <f t="shared" si="6"/>
        <v>-243.4932</v>
      </c>
      <c r="I76" s="709"/>
      <c r="J76" s="563">
        <v>71</v>
      </c>
      <c r="K76" s="555">
        <f>'Данные по ТП'!D122*0.9</f>
        <v>567</v>
      </c>
      <c r="L76" s="556">
        <v>158</v>
      </c>
      <c r="M76" s="556">
        <v>524</v>
      </c>
      <c r="N76" s="553">
        <f t="shared" si="10"/>
        <v>43</v>
      </c>
      <c r="O76" s="557">
        <f>'ТП-70-83'!F51</f>
        <v>26.624699999999997</v>
      </c>
      <c r="P76" s="557">
        <f t="shared" si="7"/>
        <v>540.37530000000004</v>
      </c>
      <c r="Q76" s="555">
        <f t="shared" si="8"/>
        <v>-118</v>
      </c>
      <c r="R76" s="576">
        <f t="shared" si="11"/>
        <v>296.88210000000004</v>
      </c>
    </row>
    <row r="77" spans="1:18" ht="13.5" thickBot="1" x14ac:dyDescent="0.25">
      <c r="A77" s="552">
        <v>62</v>
      </c>
      <c r="B77" s="552">
        <v>72</v>
      </c>
      <c r="C77" s="552">
        <f>'Данные по ТП'!D123*0.9</f>
        <v>567</v>
      </c>
      <c r="D77" s="552">
        <v>1085</v>
      </c>
      <c r="E77" s="552">
        <v>1431</v>
      </c>
      <c r="F77" s="553">
        <f t="shared" si="9"/>
        <v>-864</v>
      </c>
      <c r="G77" s="554">
        <f>'ТП-70-83'!F69</f>
        <v>483.97788000000003</v>
      </c>
      <c r="H77" s="554">
        <f t="shared" si="6"/>
        <v>83.022119999999973</v>
      </c>
      <c r="I77" s="709"/>
      <c r="J77" s="563">
        <v>72</v>
      </c>
      <c r="K77" s="552">
        <f>'Данные по ТП'!D124*0.9</f>
        <v>360</v>
      </c>
      <c r="L77" s="552">
        <v>426</v>
      </c>
      <c r="M77" s="552">
        <v>1407</v>
      </c>
      <c r="N77" s="553">
        <f t="shared" si="10"/>
        <v>-1047</v>
      </c>
      <c r="O77" s="554">
        <f>'ТП-70-83'!F86</f>
        <v>573.91020000000003</v>
      </c>
      <c r="P77" s="554">
        <f t="shared" si="7"/>
        <v>-213.91020000000003</v>
      </c>
      <c r="Q77" s="552">
        <f t="shared" si="8"/>
        <v>-1911</v>
      </c>
      <c r="R77" s="574">
        <f t="shared" si="11"/>
        <v>-130.88808000000006</v>
      </c>
    </row>
    <row r="78" spans="1:18" ht="13.5" thickBot="1" x14ac:dyDescent="0.25">
      <c r="A78" s="555">
        <v>63</v>
      </c>
      <c r="B78" s="556">
        <v>73</v>
      </c>
      <c r="C78" s="555">
        <f>'Данные по ТП'!D125*0.9</f>
        <v>567</v>
      </c>
      <c r="D78" s="556">
        <v>190</v>
      </c>
      <c r="E78" s="556">
        <v>880</v>
      </c>
      <c r="F78" s="553">
        <f t="shared" si="9"/>
        <v>-313</v>
      </c>
      <c r="G78" s="557">
        <f>'ТП-70-83'!F102</f>
        <v>471.55301999999995</v>
      </c>
      <c r="H78" s="557">
        <f t="shared" si="6"/>
        <v>95.446980000000053</v>
      </c>
      <c r="I78" s="709"/>
      <c r="J78" s="563">
        <v>73</v>
      </c>
      <c r="K78" s="555">
        <f>'Данные по ТП'!D126*0.9</f>
        <v>567</v>
      </c>
      <c r="L78" s="556">
        <v>279</v>
      </c>
      <c r="M78" s="556">
        <v>880</v>
      </c>
      <c r="N78" s="553">
        <f t="shared" si="10"/>
        <v>-313</v>
      </c>
      <c r="O78" s="557">
        <f>'ТП-70-83'!F117</f>
        <v>349.07940000000002</v>
      </c>
      <c r="P78" s="557">
        <f t="shared" si="7"/>
        <v>217.92059999999998</v>
      </c>
      <c r="Q78" s="555">
        <f t="shared" si="8"/>
        <v>-626</v>
      </c>
      <c r="R78" s="576">
        <f t="shared" si="11"/>
        <v>313.36758000000003</v>
      </c>
    </row>
    <row r="79" spans="1:18" ht="13.5" thickBot="1" x14ac:dyDescent="0.25">
      <c r="A79" s="552">
        <v>64</v>
      </c>
      <c r="B79" s="552">
        <v>74</v>
      </c>
      <c r="C79" s="552">
        <f>'Данные по ТП'!D127*0.9</f>
        <v>567</v>
      </c>
      <c r="D79" s="552">
        <v>54</v>
      </c>
      <c r="E79" s="552">
        <v>724</v>
      </c>
      <c r="F79" s="553">
        <f t="shared" si="9"/>
        <v>-157</v>
      </c>
      <c r="G79" s="554">
        <f>'ТП-70-83'!F133</f>
        <v>476.28630000000004</v>
      </c>
      <c r="H79" s="554">
        <f t="shared" si="6"/>
        <v>90.71369999999996</v>
      </c>
      <c r="I79" s="709"/>
      <c r="J79" s="578">
        <v>74</v>
      </c>
      <c r="K79" s="579">
        <f>'Данные по ТП'!D128*0.9</f>
        <v>567</v>
      </c>
      <c r="L79" s="579">
        <v>614</v>
      </c>
      <c r="M79" s="579">
        <v>885</v>
      </c>
      <c r="N79" s="580">
        <f t="shared" si="10"/>
        <v>-318</v>
      </c>
      <c r="O79" s="581">
        <f>'ТП-70-83'!F148</f>
        <v>337.83786000000003</v>
      </c>
      <c r="P79" s="581">
        <f t="shared" si="7"/>
        <v>229.16213999999997</v>
      </c>
      <c r="Q79" s="579">
        <f t="shared" si="8"/>
        <v>-475</v>
      </c>
      <c r="R79" s="582">
        <f t="shared" si="11"/>
        <v>319.87583999999993</v>
      </c>
    </row>
    <row r="80" spans="1:18" ht="13.5" thickBot="1" x14ac:dyDescent="0.25">
      <c r="A80" s="555">
        <v>65</v>
      </c>
      <c r="B80" s="556">
        <v>75</v>
      </c>
      <c r="C80" s="555">
        <f>'Данные по ТП'!D129*0.9</f>
        <v>567</v>
      </c>
      <c r="D80" s="556">
        <v>808</v>
      </c>
      <c r="E80" s="556">
        <v>858</v>
      </c>
      <c r="F80" s="553">
        <f t="shared" si="9"/>
        <v>-291</v>
      </c>
      <c r="G80" s="557">
        <f>'ТП-70-83'!F164</f>
        <v>7.0999200000000009</v>
      </c>
      <c r="H80" s="557">
        <f t="shared" si="6"/>
        <v>559.90008</v>
      </c>
      <c r="I80" s="709"/>
      <c r="J80" s="376">
        <v>75</v>
      </c>
      <c r="K80" s="372">
        <f>'Данные по ТП'!D130*0.9</f>
        <v>567</v>
      </c>
      <c r="L80" s="377">
        <v>0</v>
      </c>
      <c r="M80" s="373">
        <v>843</v>
      </c>
      <c r="N80" s="374">
        <f t="shared" si="10"/>
        <v>-276</v>
      </c>
      <c r="O80" s="375">
        <f>'ТП-70-83'!F180</f>
        <v>492.26112000000001</v>
      </c>
      <c r="P80" s="375">
        <f t="shared" si="7"/>
        <v>74.738879999999995</v>
      </c>
      <c r="Q80" s="382">
        <f t="shared" si="8"/>
        <v>-567</v>
      </c>
      <c r="R80" s="380">
        <f t="shared" si="11"/>
        <v>634.63896</v>
      </c>
    </row>
    <row r="81" spans="1:18" ht="21" hidden="1" customHeight="1" thickBot="1" x14ac:dyDescent="0.25">
      <c r="A81" s="715"/>
      <c r="B81" s="715"/>
      <c r="C81" s="715"/>
      <c r="D81" s="715"/>
      <c r="E81" s="715"/>
      <c r="F81" s="715"/>
      <c r="G81" s="715"/>
      <c r="H81" s="715"/>
      <c r="I81" s="390"/>
      <c r="J81" s="716"/>
      <c r="K81" s="716"/>
      <c r="L81" s="716"/>
      <c r="M81" s="716"/>
      <c r="N81" s="716"/>
      <c r="O81" s="716"/>
      <c r="P81" s="716"/>
      <c r="Q81" s="716"/>
      <c r="R81" s="716"/>
    </row>
    <row r="82" spans="1:18" ht="16.5" hidden="1" thickBot="1" x14ac:dyDescent="0.25">
      <c r="A82" s="372"/>
      <c r="B82" s="83" t="s">
        <v>5</v>
      </c>
      <c r="C82" s="711" t="s">
        <v>1251</v>
      </c>
      <c r="D82" s="712"/>
      <c r="E82" s="712"/>
      <c r="F82" s="712"/>
      <c r="G82" s="712"/>
      <c r="H82" s="712"/>
      <c r="I82" s="709"/>
      <c r="J82" s="83" t="s">
        <v>5</v>
      </c>
      <c r="K82" s="711" t="s">
        <v>1252</v>
      </c>
      <c r="L82" s="712"/>
      <c r="M82" s="712"/>
      <c r="N82" s="712"/>
      <c r="O82" s="712"/>
      <c r="P82" s="712"/>
      <c r="Q82" s="381" t="s">
        <v>1628</v>
      </c>
      <c r="R82" s="370" t="s">
        <v>1253</v>
      </c>
    </row>
    <row r="83" spans="1:18" ht="16.5" hidden="1" thickBot="1" x14ac:dyDescent="0.25">
      <c r="A83" s="549"/>
      <c r="B83" s="550" t="s">
        <v>6</v>
      </c>
      <c r="C83" s="550" t="s">
        <v>1664</v>
      </c>
      <c r="D83" s="550" t="s">
        <v>1665</v>
      </c>
      <c r="E83" s="550" t="s">
        <v>1666</v>
      </c>
      <c r="F83" s="551" t="s">
        <v>1667</v>
      </c>
      <c r="G83" s="551" t="s">
        <v>1668</v>
      </c>
      <c r="H83" s="551" t="s">
        <v>1669</v>
      </c>
      <c r="I83" s="709"/>
      <c r="J83" s="550" t="s">
        <v>6</v>
      </c>
      <c r="K83" s="550" t="s">
        <v>1664</v>
      </c>
      <c r="L83" s="550" t="s">
        <v>1665</v>
      </c>
      <c r="M83" s="550" t="s">
        <v>1666</v>
      </c>
      <c r="N83" s="561" t="s">
        <v>1667</v>
      </c>
      <c r="O83" s="551" t="s">
        <v>1668</v>
      </c>
      <c r="P83" s="551" t="s">
        <v>1669</v>
      </c>
      <c r="Q83" s="562" t="s">
        <v>1254</v>
      </c>
      <c r="R83" s="371" t="s">
        <v>1255</v>
      </c>
    </row>
    <row r="84" spans="1:18" ht="13.5" thickBot="1" x14ac:dyDescent="0.25">
      <c r="A84" s="552">
        <v>66</v>
      </c>
      <c r="B84" s="552">
        <v>76</v>
      </c>
      <c r="C84" s="552">
        <f>'Данные по ТП'!D131*0.9</f>
        <v>567</v>
      </c>
      <c r="D84" s="552">
        <v>106</v>
      </c>
      <c r="E84" s="552">
        <v>672</v>
      </c>
      <c r="F84" s="553">
        <f>C84-E84</f>
        <v>-105</v>
      </c>
      <c r="G84" s="554">
        <f>'ТП-70-83'!F192</f>
        <v>160.33985999999999</v>
      </c>
      <c r="H84" s="554">
        <f t="shared" ref="H84:H110" si="12">C84-G84</f>
        <v>406.66014000000001</v>
      </c>
      <c r="I84" s="709"/>
      <c r="J84" s="563">
        <v>76</v>
      </c>
      <c r="K84" s="552">
        <f>'Данные по ТП'!D132*0.9</f>
        <v>567</v>
      </c>
      <c r="L84" s="552">
        <v>430</v>
      </c>
      <c r="M84" s="552">
        <v>730</v>
      </c>
      <c r="N84" s="553">
        <f>K84-M84</f>
        <v>-163</v>
      </c>
      <c r="O84" s="554">
        <f>'ТП-70-83'!F204</f>
        <v>66.265919999999994</v>
      </c>
      <c r="P84" s="554">
        <f t="shared" ref="P84:P110" si="13">K84-O84</f>
        <v>500.73408000000001</v>
      </c>
      <c r="Q84" s="552">
        <f t="shared" ref="Q84:Q110" si="14">N84+F84</f>
        <v>-268</v>
      </c>
      <c r="R84" s="564">
        <f>P84+H84</f>
        <v>907.39422000000002</v>
      </c>
    </row>
    <row r="85" spans="1:18" ht="13.5" thickBot="1" x14ac:dyDescent="0.25">
      <c r="A85" s="555">
        <v>67</v>
      </c>
      <c r="B85" s="556">
        <v>77</v>
      </c>
      <c r="C85" s="555">
        <f>'Данные по ТП'!D133*0.9</f>
        <v>567</v>
      </c>
      <c r="D85" s="556">
        <v>423</v>
      </c>
      <c r="E85" s="556">
        <v>587</v>
      </c>
      <c r="F85" s="553">
        <f t="shared" ref="F85:F114" si="15">C85-E85</f>
        <v>-20</v>
      </c>
      <c r="G85" s="557">
        <f>'ТП-70-83'!F219</f>
        <v>77.507460000000009</v>
      </c>
      <c r="H85" s="557">
        <f t="shared" si="12"/>
        <v>489.49253999999996</v>
      </c>
      <c r="I85" s="709"/>
      <c r="J85" s="563">
        <v>77</v>
      </c>
      <c r="K85" s="555">
        <f>'Данные по ТП'!D134*0.9</f>
        <v>567</v>
      </c>
      <c r="L85" s="556">
        <v>164</v>
      </c>
      <c r="M85" s="556">
        <v>545</v>
      </c>
      <c r="N85" s="553">
        <f t="shared" ref="N85:N109" si="16">K85-M85</f>
        <v>22</v>
      </c>
      <c r="O85" s="557">
        <f>'ТП-70-83'!F232</f>
        <v>288.73008000000004</v>
      </c>
      <c r="P85" s="557">
        <f t="shared" si="13"/>
        <v>278.26991999999996</v>
      </c>
      <c r="Q85" s="565">
        <f t="shared" si="14"/>
        <v>2</v>
      </c>
      <c r="R85" s="566">
        <f t="shared" ref="R85:R110" si="17">P85+H85</f>
        <v>767.76245999999992</v>
      </c>
    </row>
    <row r="86" spans="1:18" ht="13.5" thickBot="1" x14ac:dyDescent="0.25">
      <c r="A86" s="552">
        <v>68</v>
      </c>
      <c r="B86" s="552">
        <v>78</v>
      </c>
      <c r="C86" s="552">
        <f>'Данные по ТП'!D135*0.9</f>
        <v>567</v>
      </c>
      <c r="D86" s="552">
        <v>283</v>
      </c>
      <c r="E86" s="552">
        <v>649</v>
      </c>
      <c r="F86" s="553">
        <f t="shared" si="15"/>
        <v>-82</v>
      </c>
      <c r="G86" s="554">
        <f>'ТП-70-83'!F247</f>
        <v>211.81428</v>
      </c>
      <c r="H86" s="554">
        <f t="shared" si="12"/>
        <v>355.18572</v>
      </c>
      <c r="I86" s="709"/>
      <c r="J86" s="563">
        <v>78</v>
      </c>
      <c r="K86" s="552">
        <f>'Данные по ТП'!D136*0.9</f>
        <v>567</v>
      </c>
      <c r="L86" s="552">
        <v>367</v>
      </c>
      <c r="M86" s="552">
        <v>649</v>
      </c>
      <c r="N86" s="553">
        <f t="shared" si="16"/>
        <v>-82</v>
      </c>
      <c r="O86" s="554">
        <f>'ТП-70-83'!F261</f>
        <v>189.92285999999999</v>
      </c>
      <c r="P86" s="554">
        <f t="shared" si="13"/>
        <v>377.07713999999999</v>
      </c>
      <c r="Q86" s="552">
        <f t="shared" si="14"/>
        <v>-164</v>
      </c>
      <c r="R86" s="564">
        <f t="shared" si="17"/>
        <v>732.26286000000005</v>
      </c>
    </row>
    <row r="87" spans="1:18" ht="13.5" thickBot="1" x14ac:dyDescent="0.25">
      <c r="A87" s="555">
        <v>69</v>
      </c>
      <c r="B87" s="556">
        <v>79</v>
      </c>
      <c r="C87" s="555">
        <f>'Данные по ТП'!D137*0.9</f>
        <v>567</v>
      </c>
      <c r="D87" s="558">
        <v>0</v>
      </c>
      <c r="E87" s="556">
        <v>905</v>
      </c>
      <c r="F87" s="553">
        <f t="shared" si="15"/>
        <v>-338</v>
      </c>
      <c r="G87" s="557">
        <f>'ТП-70-83'!F277</f>
        <v>482.79456000000005</v>
      </c>
      <c r="H87" s="557">
        <f t="shared" si="12"/>
        <v>84.205439999999953</v>
      </c>
      <c r="I87" s="709"/>
      <c r="J87" s="563">
        <v>79</v>
      </c>
      <c r="K87" s="555">
        <f>'Данные по ТП'!D138*0.9</f>
        <v>567</v>
      </c>
      <c r="L87" s="556">
        <v>430</v>
      </c>
      <c r="M87" s="556">
        <v>526</v>
      </c>
      <c r="N87" s="553">
        <f t="shared" si="16"/>
        <v>41</v>
      </c>
      <c r="O87" s="557">
        <f>'ТП-70-83'!F288</f>
        <v>2.3666399999999999</v>
      </c>
      <c r="P87" s="557">
        <f t="shared" si="13"/>
        <v>564.63336000000004</v>
      </c>
      <c r="Q87" s="555">
        <f t="shared" si="14"/>
        <v>-297</v>
      </c>
      <c r="R87" s="566">
        <f t="shared" si="17"/>
        <v>648.83879999999999</v>
      </c>
    </row>
    <row r="88" spans="1:18" ht="13.5" thickBot="1" x14ac:dyDescent="0.25">
      <c r="A88" s="552">
        <v>70</v>
      </c>
      <c r="B88" s="552">
        <v>80</v>
      </c>
      <c r="C88" s="552">
        <f>'Данные по ТП'!D139*0.9</f>
        <v>225</v>
      </c>
      <c r="D88" s="552">
        <v>66</v>
      </c>
      <c r="E88" s="552">
        <v>215</v>
      </c>
      <c r="F88" s="553">
        <f t="shared" si="15"/>
        <v>10</v>
      </c>
      <c r="G88" s="554">
        <f>'ТП-70-83'!F301</f>
        <v>78.099119999999999</v>
      </c>
      <c r="H88" s="554">
        <f t="shared" si="12"/>
        <v>146.90088</v>
      </c>
      <c r="I88" s="709"/>
      <c r="J88" s="563">
        <v>80</v>
      </c>
      <c r="K88" s="552">
        <f>'Данные по ТП'!D140*0.9</f>
        <v>225</v>
      </c>
      <c r="L88" s="560">
        <v>0</v>
      </c>
      <c r="M88" s="552">
        <v>132</v>
      </c>
      <c r="N88" s="553">
        <f t="shared" si="16"/>
        <v>93</v>
      </c>
      <c r="O88" s="554">
        <f>'ТП-70-83'!F312</f>
        <v>270.38862</v>
      </c>
      <c r="P88" s="554">
        <f t="shared" si="13"/>
        <v>-45.388620000000003</v>
      </c>
      <c r="Q88" s="567">
        <f t="shared" si="14"/>
        <v>103</v>
      </c>
      <c r="R88" s="564">
        <f t="shared" si="17"/>
        <v>101.51226</v>
      </c>
    </row>
    <row r="89" spans="1:18" ht="13.5" thickBot="1" x14ac:dyDescent="0.25">
      <c r="A89" s="555">
        <v>71</v>
      </c>
      <c r="B89" s="556">
        <v>81</v>
      </c>
      <c r="C89" s="555">
        <f>'Данные по ТП'!D141*0.9</f>
        <v>360</v>
      </c>
      <c r="D89" s="556">
        <v>155</v>
      </c>
      <c r="E89" s="556">
        <v>370</v>
      </c>
      <c r="F89" s="553">
        <f t="shared" si="15"/>
        <v>-10</v>
      </c>
      <c r="G89" s="557">
        <f>'ТП-70-83'!F324</f>
        <v>72.774180000000001</v>
      </c>
      <c r="H89" s="557">
        <f t="shared" si="12"/>
        <v>287.22582</v>
      </c>
      <c r="I89" s="709"/>
      <c r="J89" s="563">
        <v>81</v>
      </c>
      <c r="K89" s="555">
        <f>'Данные по ТП'!D142*0.9</f>
        <v>360</v>
      </c>
      <c r="L89" s="556">
        <v>166</v>
      </c>
      <c r="M89" s="556">
        <v>321</v>
      </c>
      <c r="N89" s="553">
        <f t="shared" si="16"/>
        <v>39</v>
      </c>
      <c r="O89" s="557">
        <f>'ТП-70-83'!F335</f>
        <v>34.316280000000006</v>
      </c>
      <c r="P89" s="557">
        <f t="shared" si="13"/>
        <v>325.68371999999999</v>
      </c>
      <c r="Q89" s="555">
        <f t="shared" si="14"/>
        <v>29</v>
      </c>
      <c r="R89" s="566">
        <f t="shared" si="17"/>
        <v>612.90953999999999</v>
      </c>
    </row>
    <row r="90" spans="1:18" ht="13.5" thickBot="1" x14ac:dyDescent="0.25">
      <c r="A90" s="552">
        <v>72</v>
      </c>
      <c r="B90" s="552">
        <v>82</v>
      </c>
      <c r="C90" s="552">
        <f>'Данные по ТП'!D143*0.9</f>
        <v>567</v>
      </c>
      <c r="D90" s="552">
        <v>160</v>
      </c>
      <c r="E90" s="552">
        <v>735</v>
      </c>
      <c r="F90" s="553">
        <f t="shared" si="15"/>
        <v>-168</v>
      </c>
      <c r="G90" s="554">
        <f>'ТП-70-83'!F351</f>
        <v>333.10458</v>
      </c>
      <c r="H90" s="554">
        <f t="shared" si="12"/>
        <v>233.89542</v>
      </c>
      <c r="I90" s="709"/>
      <c r="J90" s="563">
        <v>82</v>
      </c>
      <c r="K90" s="552">
        <f>'Данные по ТП'!D144*0.9</f>
        <v>567</v>
      </c>
      <c r="L90" s="552">
        <v>340</v>
      </c>
      <c r="M90" s="552">
        <v>735</v>
      </c>
      <c r="N90" s="553">
        <f t="shared" si="16"/>
        <v>-168</v>
      </c>
      <c r="O90" s="554">
        <f>'ТП-70-83'!F365</f>
        <v>263.28870000000001</v>
      </c>
      <c r="P90" s="554">
        <f t="shared" si="13"/>
        <v>303.71129999999999</v>
      </c>
      <c r="Q90" s="552">
        <f t="shared" si="14"/>
        <v>-336</v>
      </c>
      <c r="R90" s="564">
        <f t="shared" si="17"/>
        <v>537.60672</v>
      </c>
    </row>
    <row r="91" spans="1:18" ht="13.5" thickBot="1" x14ac:dyDescent="0.25">
      <c r="A91" s="555">
        <v>73</v>
      </c>
      <c r="B91" s="556">
        <v>83</v>
      </c>
      <c r="C91" s="555">
        <f>'Данные по ТП'!D145*0.9</f>
        <v>567</v>
      </c>
      <c r="D91" s="556">
        <v>264</v>
      </c>
      <c r="E91" s="556">
        <v>677</v>
      </c>
      <c r="F91" s="553">
        <f t="shared" si="15"/>
        <v>-110</v>
      </c>
      <c r="G91" s="557">
        <f>'ТП-70-83'!F385</f>
        <v>253.23048</v>
      </c>
      <c r="H91" s="557">
        <f t="shared" si="12"/>
        <v>313.76952</v>
      </c>
      <c r="I91" s="709"/>
      <c r="J91" s="563">
        <v>83</v>
      </c>
      <c r="K91" s="555">
        <f>'Данные по ТП'!D146*0.9</f>
        <v>567</v>
      </c>
      <c r="L91" s="556">
        <v>359</v>
      </c>
      <c r="M91" s="556">
        <v>809</v>
      </c>
      <c r="N91" s="553">
        <f t="shared" si="16"/>
        <v>-242</v>
      </c>
      <c r="O91" s="557">
        <f>'ТП-70-83'!F408</f>
        <v>297.60498000000001</v>
      </c>
      <c r="P91" s="557">
        <f t="shared" si="13"/>
        <v>269.39501999999999</v>
      </c>
      <c r="Q91" s="555">
        <f t="shared" si="14"/>
        <v>-352</v>
      </c>
      <c r="R91" s="566">
        <f t="shared" si="17"/>
        <v>583.16453999999999</v>
      </c>
    </row>
    <row r="92" spans="1:18" ht="13.5" thickBot="1" x14ac:dyDescent="0.25">
      <c r="A92" s="552">
        <v>74</v>
      </c>
      <c r="B92" s="552">
        <v>90</v>
      </c>
      <c r="C92" s="552">
        <f>'Данные по ТП'!D147*0.9</f>
        <v>567</v>
      </c>
      <c r="D92" s="552">
        <v>214</v>
      </c>
      <c r="E92" s="552">
        <v>1396</v>
      </c>
      <c r="F92" s="553">
        <f t="shared" si="15"/>
        <v>-829</v>
      </c>
      <c r="G92" s="554">
        <f>'ТП-90-100'!F25</f>
        <v>837.19890000000009</v>
      </c>
      <c r="H92" s="554">
        <f t="shared" si="12"/>
        <v>-270.19890000000009</v>
      </c>
      <c r="I92" s="709"/>
      <c r="J92" s="563">
        <v>90</v>
      </c>
      <c r="K92" s="552">
        <f>'Данные по ТП'!D148*0.9</f>
        <v>567</v>
      </c>
      <c r="L92" s="552">
        <v>666</v>
      </c>
      <c r="M92" s="552">
        <v>1451</v>
      </c>
      <c r="N92" s="553">
        <f t="shared" si="16"/>
        <v>-884</v>
      </c>
      <c r="O92" s="554">
        <f>'ТП-90-100'!F44</f>
        <v>535.45230000000004</v>
      </c>
      <c r="P92" s="554">
        <f t="shared" si="13"/>
        <v>31.547699999999963</v>
      </c>
      <c r="Q92" s="552">
        <f t="shared" si="14"/>
        <v>-1713</v>
      </c>
      <c r="R92" s="564">
        <f t="shared" si="17"/>
        <v>-238.65120000000013</v>
      </c>
    </row>
    <row r="93" spans="1:18" ht="13.5" thickBot="1" x14ac:dyDescent="0.25">
      <c r="A93" s="555">
        <v>75</v>
      </c>
      <c r="B93" s="556">
        <v>91</v>
      </c>
      <c r="C93" s="555">
        <f>'Данные по ТП'!D149*0.9</f>
        <v>567</v>
      </c>
      <c r="D93" s="556">
        <v>67</v>
      </c>
      <c r="E93" s="556">
        <v>1097</v>
      </c>
      <c r="F93" s="553">
        <f t="shared" si="15"/>
        <v>-530</v>
      </c>
      <c r="G93" s="557">
        <f>'ТП-90-100'!F64</f>
        <v>320.67971999999997</v>
      </c>
      <c r="H93" s="557">
        <f t="shared" si="12"/>
        <v>246.32028000000003</v>
      </c>
      <c r="I93" s="709"/>
      <c r="J93" s="563">
        <v>91</v>
      </c>
      <c r="K93" s="555">
        <f>'Данные по ТП'!D150*0.9</f>
        <v>567</v>
      </c>
      <c r="L93" s="556">
        <v>727</v>
      </c>
      <c r="M93" s="556">
        <v>829</v>
      </c>
      <c r="N93" s="553">
        <f t="shared" si="16"/>
        <v>-262</v>
      </c>
      <c r="O93" s="557">
        <f>'ТП-90-100'!F79</f>
        <v>372.74579999999997</v>
      </c>
      <c r="P93" s="557">
        <f t="shared" si="13"/>
        <v>194.25420000000003</v>
      </c>
      <c r="Q93" s="555">
        <f t="shared" si="14"/>
        <v>-792</v>
      </c>
      <c r="R93" s="566">
        <f t="shared" si="17"/>
        <v>440.57448000000005</v>
      </c>
    </row>
    <row r="94" spans="1:18" ht="13.5" thickBot="1" x14ac:dyDescent="0.25">
      <c r="A94" s="552">
        <v>76</v>
      </c>
      <c r="B94" s="552">
        <v>92</v>
      </c>
      <c r="C94" s="552">
        <f>'Данные по ТП'!D151*0.9</f>
        <v>567</v>
      </c>
      <c r="D94" s="552">
        <v>700</v>
      </c>
      <c r="E94" s="552">
        <v>1080</v>
      </c>
      <c r="F94" s="553">
        <f t="shared" si="15"/>
        <v>-513</v>
      </c>
      <c r="G94" s="554">
        <f>'ТП-90-100'!F95</f>
        <v>320.67972000000003</v>
      </c>
      <c r="H94" s="554">
        <f t="shared" si="12"/>
        <v>246.32027999999997</v>
      </c>
      <c r="I94" s="709"/>
      <c r="J94" s="563">
        <v>92</v>
      </c>
      <c r="K94" s="552">
        <f>'Данные по ТП'!D152*0.9</f>
        <v>567</v>
      </c>
      <c r="L94" s="552">
        <v>380</v>
      </c>
      <c r="M94" s="552">
        <v>1080</v>
      </c>
      <c r="N94" s="553">
        <f t="shared" si="16"/>
        <v>-513</v>
      </c>
      <c r="O94" s="554">
        <f>'ТП-90-100'!F110</f>
        <v>391.08726000000001</v>
      </c>
      <c r="P94" s="554">
        <f t="shared" si="13"/>
        <v>175.91273999999999</v>
      </c>
      <c r="Q94" s="552">
        <f t="shared" si="14"/>
        <v>-1026</v>
      </c>
      <c r="R94" s="564">
        <f t="shared" si="17"/>
        <v>422.23301999999995</v>
      </c>
    </row>
    <row r="95" spans="1:18" ht="13.5" thickBot="1" x14ac:dyDescent="0.25">
      <c r="A95" s="555">
        <v>77</v>
      </c>
      <c r="B95" s="556">
        <v>93</v>
      </c>
      <c r="C95" s="555">
        <f>'Данные по ТП'!D153*0.9</f>
        <v>567</v>
      </c>
      <c r="D95" s="556">
        <v>351</v>
      </c>
      <c r="E95" s="556">
        <v>1258</v>
      </c>
      <c r="F95" s="553">
        <f t="shared" si="15"/>
        <v>-691</v>
      </c>
      <c r="G95" s="557">
        <f>'ТП-90-100'!F130</f>
        <v>226.01411999999999</v>
      </c>
      <c r="H95" s="557">
        <f t="shared" si="12"/>
        <v>340.98588000000001</v>
      </c>
      <c r="I95" s="709"/>
      <c r="J95" s="563">
        <v>93</v>
      </c>
      <c r="K95" s="555">
        <f>'Данные по ТП'!D154*0.9</f>
        <v>567</v>
      </c>
      <c r="L95" s="556">
        <v>710</v>
      </c>
      <c r="M95" s="556">
        <v>1138</v>
      </c>
      <c r="N95" s="553">
        <f t="shared" si="16"/>
        <v>-571</v>
      </c>
      <c r="O95" s="557">
        <f>'ТП-90-100'!F149</f>
        <v>710.58366000000001</v>
      </c>
      <c r="P95" s="557">
        <f t="shared" si="13"/>
        <v>-143.58366000000001</v>
      </c>
      <c r="Q95" s="555">
        <f t="shared" si="14"/>
        <v>-1262</v>
      </c>
      <c r="R95" s="566">
        <f t="shared" si="17"/>
        <v>197.40222</v>
      </c>
    </row>
    <row r="96" spans="1:18" ht="13.5" thickBot="1" x14ac:dyDescent="0.25">
      <c r="A96" s="552">
        <v>78</v>
      </c>
      <c r="B96" s="552">
        <v>94</v>
      </c>
      <c r="C96" s="552">
        <f>'Данные по ТП'!D155*0.9</f>
        <v>567</v>
      </c>
      <c r="D96" s="552">
        <v>88</v>
      </c>
      <c r="E96" s="552">
        <v>1140</v>
      </c>
      <c r="F96" s="553">
        <f t="shared" si="15"/>
        <v>-573</v>
      </c>
      <c r="G96" s="554">
        <f>'ТП-90-100'!F169</f>
        <v>663.25085999999999</v>
      </c>
      <c r="H96" s="554">
        <f t="shared" si="12"/>
        <v>-96.250859999999989</v>
      </c>
      <c r="I96" s="709"/>
      <c r="J96" s="563">
        <v>94</v>
      </c>
      <c r="K96" s="552">
        <f>'Данные по ТП'!D156*0.9</f>
        <v>567</v>
      </c>
      <c r="L96" s="552">
        <v>905</v>
      </c>
      <c r="M96" s="552">
        <v>1266</v>
      </c>
      <c r="N96" s="553">
        <f t="shared" si="16"/>
        <v>-699</v>
      </c>
      <c r="O96" s="554">
        <f>'ТП-90-100'!F186</f>
        <v>169.80641999999997</v>
      </c>
      <c r="P96" s="554">
        <f t="shared" si="13"/>
        <v>397.19358</v>
      </c>
      <c r="Q96" s="552">
        <f t="shared" si="14"/>
        <v>-1272</v>
      </c>
      <c r="R96" s="564">
        <f t="shared" si="17"/>
        <v>300.94272000000001</v>
      </c>
    </row>
    <row r="97" spans="1:18" ht="15.75" thickBot="1" x14ac:dyDescent="0.25">
      <c r="A97" s="555">
        <v>79</v>
      </c>
      <c r="B97" s="556">
        <v>95</v>
      </c>
      <c r="C97" s="555">
        <f>'Данные по ТП'!D157*0.9</f>
        <v>225</v>
      </c>
      <c r="D97" s="556">
        <v>50</v>
      </c>
      <c r="E97" s="556">
        <v>253</v>
      </c>
      <c r="F97" s="553">
        <f t="shared" si="15"/>
        <v>-28</v>
      </c>
      <c r="G97" s="557">
        <f>'ТП-90-100'!F199</f>
        <v>147.91499999999999</v>
      </c>
      <c r="H97" s="557">
        <f t="shared" si="12"/>
        <v>77.085000000000008</v>
      </c>
      <c r="I97" s="709"/>
      <c r="J97" s="563">
        <v>95</v>
      </c>
      <c r="K97" s="568">
        <f>'Данные по ТП'!D158*0.9</f>
        <v>360</v>
      </c>
      <c r="L97" s="569">
        <v>203</v>
      </c>
      <c r="M97" s="570">
        <v>253</v>
      </c>
      <c r="N97" s="553">
        <f t="shared" si="16"/>
        <v>107</v>
      </c>
      <c r="O97" s="571">
        <f>'ТП-90-100'!F209</f>
        <v>189.3312</v>
      </c>
      <c r="P97" s="557">
        <f t="shared" si="13"/>
        <v>170.6688</v>
      </c>
      <c r="Q97" s="565">
        <f t="shared" si="14"/>
        <v>79</v>
      </c>
      <c r="R97" s="566">
        <f t="shared" si="17"/>
        <v>247.75380000000001</v>
      </c>
    </row>
    <row r="98" spans="1:18" ht="13.5" thickBot="1" x14ac:dyDescent="0.25">
      <c r="A98" s="552">
        <v>80</v>
      </c>
      <c r="B98" s="552">
        <v>96</v>
      </c>
      <c r="C98" s="552">
        <f>'Данные по ТП'!D159*0.9</f>
        <v>360</v>
      </c>
      <c r="D98" s="552">
        <v>243</v>
      </c>
      <c r="E98" s="552">
        <v>528</v>
      </c>
      <c r="F98" s="553">
        <f t="shared" si="15"/>
        <v>-168</v>
      </c>
      <c r="G98" s="554">
        <f>'ТП-90-100'!F225</f>
        <v>330.73793999999998</v>
      </c>
      <c r="H98" s="554">
        <f t="shared" si="12"/>
        <v>29.262060000000019</v>
      </c>
      <c r="I98" s="709"/>
      <c r="J98" s="563">
        <v>96</v>
      </c>
      <c r="K98" s="552">
        <f>'Данные по ТП'!D160*0.9</f>
        <v>360</v>
      </c>
      <c r="L98" s="552">
        <v>156</v>
      </c>
      <c r="M98" s="552">
        <v>548</v>
      </c>
      <c r="N98" s="553">
        <f t="shared" si="16"/>
        <v>-188</v>
      </c>
      <c r="O98" s="554">
        <f>'ТП-90-100'!F240</f>
        <v>262.69704000000002</v>
      </c>
      <c r="P98" s="554">
        <f t="shared" si="13"/>
        <v>97.302959999999985</v>
      </c>
      <c r="Q98" s="552">
        <f t="shared" si="14"/>
        <v>-356</v>
      </c>
      <c r="R98" s="564">
        <f t="shared" si="17"/>
        <v>126.56502</v>
      </c>
    </row>
    <row r="99" spans="1:18" ht="13.5" thickBot="1" x14ac:dyDescent="0.25">
      <c r="A99" s="556">
        <v>81</v>
      </c>
      <c r="B99" s="556">
        <v>97</v>
      </c>
      <c r="C99" s="555">
        <f>'Данные по ТП'!D161*0.9</f>
        <v>567</v>
      </c>
      <c r="D99" s="556">
        <v>371</v>
      </c>
      <c r="E99" s="556">
        <v>880</v>
      </c>
      <c r="F99" s="553">
        <f t="shared" si="15"/>
        <v>-313</v>
      </c>
      <c r="G99" s="557">
        <f>'ТП-90-100'!F256</f>
        <v>439.60338000000002</v>
      </c>
      <c r="H99" s="557">
        <f t="shared" si="12"/>
        <v>127.39661999999998</v>
      </c>
      <c r="I99" s="709"/>
      <c r="J99" s="563">
        <v>97</v>
      </c>
      <c r="K99" s="555">
        <f>'Данные по ТП'!D162*0.9</f>
        <v>567</v>
      </c>
      <c r="L99" s="556">
        <v>509</v>
      </c>
      <c r="M99" s="556">
        <v>880</v>
      </c>
      <c r="N99" s="553">
        <f t="shared" si="16"/>
        <v>-313</v>
      </c>
      <c r="O99" s="557">
        <f>'ТП-90-100'!F271</f>
        <v>349.07940000000002</v>
      </c>
      <c r="P99" s="557">
        <f t="shared" si="13"/>
        <v>217.92059999999998</v>
      </c>
      <c r="Q99" s="555">
        <f t="shared" si="14"/>
        <v>-626</v>
      </c>
      <c r="R99" s="566">
        <f t="shared" si="17"/>
        <v>345.31721999999996</v>
      </c>
    </row>
    <row r="100" spans="1:18" ht="13.5" thickBot="1" x14ac:dyDescent="0.25">
      <c r="A100" s="552">
        <v>82</v>
      </c>
      <c r="B100" s="552">
        <v>98</v>
      </c>
      <c r="C100" s="552">
        <f>'Данные по ТП'!D163*0.9</f>
        <v>360</v>
      </c>
      <c r="D100" s="552">
        <v>531</v>
      </c>
      <c r="E100" s="552">
        <v>1038</v>
      </c>
      <c r="F100" s="553">
        <f t="shared" si="15"/>
        <v>-678</v>
      </c>
      <c r="G100" s="554">
        <f>'ТП-90-100'!F289</f>
        <v>233.70570000000004</v>
      </c>
      <c r="H100" s="554">
        <f t="shared" si="12"/>
        <v>126.29429999999996</v>
      </c>
      <c r="I100" s="709"/>
      <c r="J100" s="563">
        <v>98</v>
      </c>
      <c r="K100" s="552">
        <f>'Данные по ТП'!D164*0.9</f>
        <v>360</v>
      </c>
      <c r="L100" s="552">
        <v>508</v>
      </c>
      <c r="M100" s="552">
        <v>1188</v>
      </c>
      <c r="N100" s="553">
        <f t="shared" si="16"/>
        <v>-828</v>
      </c>
      <c r="O100" s="554">
        <f>'ТП-90-100'!F308</f>
        <v>415.93698000000001</v>
      </c>
      <c r="P100" s="554">
        <f t="shared" si="13"/>
        <v>-55.936980000000005</v>
      </c>
      <c r="Q100" s="552">
        <f t="shared" si="14"/>
        <v>-1506</v>
      </c>
      <c r="R100" s="564">
        <f t="shared" si="17"/>
        <v>70.357319999999959</v>
      </c>
    </row>
    <row r="101" spans="1:18" ht="13.5" thickBot="1" x14ac:dyDescent="0.25">
      <c r="A101" s="556">
        <v>83</v>
      </c>
      <c r="B101" s="556">
        <v>99</v>
      </c>
      <c r="C101" s="555">
        <f>'Данные по ТП'!D165*0.9</f>
        <v>360</v>
      </c>
      <c r="D101" s="556">
        <v>105</v>
      </c>
      <c r="E101" s="556">
        <v>714</v>
      </c>
      <c r="F101" s="553">
        <f t="shared" si="15"/>
        <v>-354</v>
      </c>
      <c r="G101" s="557">
        <f>'ТП-90-100'!F328</f>
        <v>505.27764000000002</v>
      </c>
      <c r="H101" s="557">
        <f t="shared" si="12"/>
        <v>-145.27764000000002</v>
      </c>
      <c r="I101" s="709"/>
      <c r="J101" s="563">
        <v>99</v>
      </c>
      <c r="K101" s="555">
        <f>'Данные по ТП'!D166*0.9</f>
        <v>567</v>
      </c>
      <c r="L101" s="556">
        <v>394</v>
      </c>
      <c r="M101" s="556">
        <v>499</v>
      </c>
      <c r="N101" s="553">
        <f t="shared" si="16"/>
        <v>68</v>
      </c>
      <c r="O101" s="557">
        <f>'ТП-90-100'!F339</f>
        <v>131.94018</v>
      </c>
      <c r="P101" s="557">
        <f t="shared" si="13"/>
        <v>435.05982</v>
      </c>
      <c r="Q101" s="555">
        <f t="shared" si="14"/>
        <v>-286</v>
      </c>
      <c r="R101" s="566">
        <f t="shared" si="17"/>
        <v>289.78217999999998</v>
      </c>
    </row>
    <row r="102" spans="1:18" ht="13.5" thickBot="1" x14ac:dyDescent="0.25">
      <c r="A102" s="552">
        <v>84</v>
      </c>
      <c r="B102" s="552">
        <v>100</v>
      </c>
      <c r="C102" s="552">
        <f>'Данные по ТП'!D167*0.9</f>
        <v>567</v>
      </c>
      <c r="D102" s="552">
        <v>655</v>
      </c>
      <c r="E102" s="552">
        <v>1120</v>
      </c>
      <c r="F102" s="553">
        <f t="shared" si="15"/>
        <v>-553</v>
      </c>
      <c r="G102" s="554">
        <f>'ТП-90-100'!F354</f>
        <v>191.69784000000001</v>
      </c>
      <c r="H102" s="554">
        <f t="shared" si="12"/>
        <v>375.30215999999996</v>
      </c>
      <c r="I102" s="709"/>
      <c r="J102" s="563">
        <v>100</v>
      </c>
      <c r="K102" s="552">
        <f>'Данные по ТП'!D168*0.9</f>
        <v>567</v>
      </c>
      <c r="L102" s="552">
        <v>296</v>
      </c>
      <c r="M102" s="552">
        <v>1120</v>
      </c>
      <c r="N102" s="553">
        <f t="shared" si="16"/>
        <v>-553</v>
      </c>
      <c r="O102" s="554">
        <f>'ТП-90-100'!F368</f>
        <v>566.21861999999999</v>
      </c>
      <c r="P102" s="554">
        <f t="shared" si="13"/>
        <v>0.78138000000001284</v>
      </c>
      <c r="Q102" s="552">
        <f t="shared" si="14"/>
        <v>-1106</v>
      </c>
      <c r="R102" s="564">
        <f t="shared" si="17"/>
        <v>376.08353999999997</v>
      </c>
    </row>
    <row r="103" spans="1:18" ht="13.5" thickBot="1" x14ac:dyDescent="0.25">
      <c r="A103" s="556">
        <v>85</v>
      </c>
      <c r="B103" s="556">
        <v>102</v>
      </c>
      <c r="C103" s="559">
        <f>'Данные по ТП'!D171*0.9</f>
        <v>0</v>
      </c>
      <c r="D103" s="558">
        <v>0</v>
      </c>
      <c r="E103" s="556">
        <v>8</v>
      </c>
      <c r="F103" s="553">
        <f t="shared" si="15"/>
        <v>-8</v>
      </c>
      <c r="G103" s="557">
        <f>'ТП-101-110'!F19</f>
        <v>0</v>
      </c>
      <c r="H103" s="557">
        <f t="shared" si="12"/>
        <v>0</v>
      </c>
      <c r="I103" s="709"/>
      <c r="J103" s="563">
        <v>102</v>
      </c>
      <c r="K103" s="572" t="s">
        <v>1259</v>
      </c>
      <c r="L103" s="556"/>
      <c r="M103" s="556"/>
      <c r="N103" s="553"/>
      <c r="O103" s="556"/>
      <c r="P103" s="557"/>
      <c r="Q103" s="565">
        <f t="shared" si="14"/>
        <v>-8</v>
      </c>
      <c r="R103" s="566">
        <f t="shared" si="17"/>
        <v>0</v>
      </c>
    </row>
    <row r="104" spans="1:18" ht="13.5" thickBot="1" x14ac:dyDescent="0.25">
      <c r="A104" s="552">
        <v>86</v>
      </c>
      <c r="B104" s="552">
        <v>103</v>
      </c>
      <c r="C104" s="552">
        <f>'Данные по ТП'!D172*0.9</f>
        <v>360</v>
      </c>
      <c r="D104" s="552">
        <v>300</v>
      </c>
      <c r="E104" s="552">
        <v>300</v>
      </c>
      <c r="F104" s="553">
        <f t="shared" si="15"/>
        <v>60</v>
      </c>
      <c r="G104" s="554">
        <f>'ТП-101-110'!F35</f>
        <v>0</v>
      </c>
      <c r="H104" s="554">
        <f t="shared" si="12"/>
        <v>360</v>
      </c>
      <c r="I104" s="709"/>
      <c r="J104" s="563">
        <v>103</v>
      </c>
      <c r="K104" s="552">
        <f>'Данные по ТП'!D173*0.9</f>
        <v>360</v>
      </c>
      <c r="L104" s="560">
        <v>0</v>
      </c>
      <c r="M104" s="552">
        <v>300</v>
      </c>
      <c r="N104" s="553">
        <f t="shared" si="16"/>
        <v>60</v>
      </c>
      <c r="O104" s="554">
        <f>'ТП-101-110'!F50</f>
        <v>241.39728000000002</v>
      </c>
      <c r="P104" s="554">
        <f t="shared" si="13"/>
        <v>118.60271999999998</v>
      </c>
      <c r="Q104" s="567">
        <f t="shared" si="14"/>
        <v>120</v>
      </c>
      <c r="R104" s="564">
        <f t="shared" si="17"/>
        <v>478.60271999999998</v>
      </c>
    </row>
    <row r="105" spans="1:18" ht="13.5" thickBot="1" x14ac:dyDescent="0.25">
      <c r="A105" s="556">
        <v>87</v>
      </c>
      <c r="B105" s="556">
        <v>104</v>
      </c>
      <c r="C105" s="555">
        <f>'Данные по ТП'!D174*0.9</f>
        <v>567</v>
      </c>
      <c r="D105" s="556">
        <v>705</v>
      </c>
      <c r="E105" s="556">
        <v>705</v>
      </c>
      <c r="F105" s="553">
        <f t="shared" si="15"/>
        <v>-138</v>
      </c>
      <c r="G105" s="557">
        <f>'ТП-101-110'!F66</f>
        <v>142.59005999999999</v>
      </c>
      <c r="H105" s="557">
        <f t="shared" si="12"/>
        <v>424.40994000000001</v>
      </c>
      <c r="I105" s="709"/>
      <c r="J105" s="563">
        <v>104</v>
      </c>
      <c r="K105" s="555">
        <f>'Данные по ТП'!D175*0.9</f>
        <v>567</v>
      </c>
      <c r="L105" s="558">
        <v>0</v>
      </c>
      <c r="M105" s="556">
        <v>705</v>
      </c>
      <c r="N105" s="553">
        <f t="shared" si="16"/>
        <v>-138</v>
      </c>
      <c r="O105" s="557">
        <f>'ТП-101-110'!F80</f>
        <v>136.67346000000001</v>
      </c>
      <c r="P105" s="557">
        <f t="shared" si="13"/>
        <v>430.32654000000002</v>
      </c>
      <c r="Q105" s="555">
        <f t="shared" si="14"/>
        <v>-276</v>
      </c>
      <c r="R105" s="566">
        <f t="shared" si="17"/>
        <v>854.73648000000003</v>
      </c>
    </row>
    <row r="106" spans="1:18" ht="13.5" thickBot="1" x14ac:dyDescent="0.25">
      <c r="A106" s="552">
        <v>88</v>
      </c>
      <c r="B106" s="552">
        <v>107</v>
      </c>
      <c r="C106" s="552">
        <f>'Данные по ТП'!D176*0.9</f>
        <v>567</v>
      </c>
      <c r="D106" s="560">
        <v>0</v>
      </c>
      <c r="E106" s="552">
        <v>257</v>
      </c>
      <c r="F106" s="553">
        <f t="shared" si="15"/>
        <v>310</v>
      </c>
      <c r="G106" s="554">
        <f>'ТП-101-110'!F96</f>
        <v>259.14708000000002</v>
      </c>
      <c r="H106" s="554">
        <f t="shared" si="12"/>
        <v>307.85291999999998</v>
      </c>
      <c r="I106" s="709"/>
      <c r="J106" s="563">
        <v>107</v>
      </c>
      <c r="K106" s="552">
        <f>'Данные по ТП'!D177*0.9</f>
        <v>567</v>
      </c>
      <c r="L106" s="552">
        <v>257</v>
      </c>
      <c r="M106" s="552">
        <v>257</v>
      </c>
      <c r="N106" s="553">
        <f t="shared" si="16"/>
        <v>310</v>
      </c>
      <c r="O106" s="554">
        <f>'ТП-101-110'!F111</f>
        <v>0</v>
      </c>
      <c r="P106" s="554">
        <f t="shared" si="13"/>
        <v>567</v>
      </c>
      <c r="Q106" s="567">
        <f t="shared" si="14"/>
        <v>620</v>
      </c>
      <c r="R106" s="564">
        <f t="shared" si="17"/>
        <v>874.85292000000004</v>
      </c>
    </row>
    <row r="107" spans="1:18" ht="13.5" thickBot="1" x14ac:dyDescent="0.25">
      <c r="A107" s="556">
        <v>89</v>
      </c>
      <c r="B107" s="556">
        <v>108</v>
      </c>
      <c r="C107" s="555">
        <f>'Данные по ТП'!D178*0.9</f>
        <v>567</v>
      </c>
      <c r="D107" s="556">
        <v>309</v>
      </c>
      <c r="E107" s="556">
        <v>518</v>
      </c>
      <c r="F107" s="553">
        <f t="shared" si="15"/>
        <v>49</v>
      </c>
      <c r="G107" s="557">
        <f>'ТП-101-110'!F132</f>
        <v>136.08179999999999</v>
      </c>
      <c r="H107" s="557">
        <f t="shared" si="12"/>
        <v>430.91820000000001</v>
      </c>
      <c r="I107" s="709"/>
      <c r="J107" s="563">
        <v>108</v>
      </c>
      <c r="K107" s="555">
        <f>'Данные по ТП'!D179*0.9</f>
        <v>567</v>
      </c>
      <c r="L107" s="556">
        <v>108</v>
      </c>
      <c r="M107" s="556">
        <v>518</v>
      </c>
      <c r="N107" s="553">
        <f t="shared" si="16"/>
        <v>49</v>
      </c>
      <c r="O107" s="557">
        <f>'ТП-101-110'!F157</f>
        <v>294.64668000000006</v>
      </c>
      <c r="P107" s="557">
        <f t="shared" si="13"/>
        <v>272.35331999999994</v>
      </c>
      <c r="Q107" s="565">
        <f t="shared" si="14"/>
        <v>98</v>
      </c>
      <c r="R107" s="566">
        <f t="shared" si="17"/>
        <v>703.27152000000001</v>
      </c>
    </row>
    <row r="108" spans="1:18" ht="13.5" thickBot="1" x14ac:dyDescent="0.25">
      <c r="A108" s="552">
        <v>90</v>
      </c>
      <c r="B108" s="552">
        <v>109</v>
      </c>
      <c r="C108" s="552">
        <f>'Данные по ТП'!D180*0.9</f>
        <v>567</v>
      </c>
      <c r="D108" s="552">
        <v>248</v>
      </c>
      <c r="E108" s="552">
        <v>705</v>
      </c>
      <c r="F108" s="553">
        <f t="shared" si="15"/>
        <v>-138</v>
      </c>
      <c r="G108" s="554">
        <f>'ТП-101-110'!F177</f>
        <v>290.50506000000001</v>
      </c>
      <c r="H108" s="554">
        <f t="shared" si="12"/>
        <v>276.49493999999999</v>
      </c>
      <c r="I108" s="709"/>
      <c r="J108" s="563">
        <v>109</v>
      </c>
      <c r="K108" s="559">
        <f>'Данные по ТП'!D181*0.9</f>
        <v>360</v>
      </c>
      <c r="L108" s="552">
        <v>295</v>
      </c>
      <c r="M108" s="552">
        <v>709</v>
      </c>
      <c r="N108" s="553">
        <f t="shared" si="16"/>
        <v>-349</v>
      </c>
      <c r="O108" s="554">
        <f>'ТП-101-110'!F196</f>
        <v>242.5806</v>
      </c>
      <c r="P108" s="554">
        <f t="shared" si="13"/>
        <v>117.4194</v>
      </c>
      <c r="Q108" s="552">
        <f t="shared" si="14"/>
        <v>-487</v>
      </c>
      <c r="R108" s="564">
        <f t="shared" si="17"/>
        <v>393.91433999999998</v>
      </c>
    </row>
    <row r="109" spans="1:18" ht="13.5" thickBot="1" x14ac:dyDescent="0.25">
      <c r="A109" s="556">
        <v>91</v>
      </c>
      <c r="B109" s="556">
        <v>110</v>
      </c>
      <c r="C109" s="555">
        <f>'Данные по ТП'!D182*0.9</f>
        <v>360</v>
      </c>
      <c r="D109" s="556">
        <v>241</v>
      </c>
      <c r="E109" s="556">
        <v>413</v>
      </c>
      <c r="F109" s="553">
        <f t="shared" si="15"/>
        <v>-53</v>
      </c>
      <c r="G109" s="557">
        <f>'ТП-101-110'!F217</f>
        <v>218.61837</v>
      </c>
      <c r="H109" s="557">
        <f t="shared" si="12"/>
        <v>141.38163</v>
      </c>
      <c r="I109" s="709"/>
      <c r="J109" s="563">
        <v>110</v>
      </c>
      <c r="K109" s="555">
        <f>'Данные по ТП'!D183*0.9</f>
        <v>360</v>
      </c>
      <c r="L109" s="558">
        <v>0</v>
      </c>
      <c r="M109" s="556">
        <v>439</v>
      </c>
      <c r="N109" s="553">
        <f t="shared" si="16"/>
        <v>-79</v>
      </c>
      <c r="O109" s="557">
        <f>'ТП-101-110'!F236</f>
        <v>349.07939999999996</v>
      </c>
      <c r="P109" s="557">
        <f t="shared" si="13"/>
        <v>10.920600000000036</v>
      </c>
      <c r="Q109" s="555">
        <f t="shared" si="14"/>
        <v>-132</v>
      </c>
      <c r="R109" s="566">
        <f t="shared" si="17"/>
        <v>152.30223000000004</v>
      </c>
    </row>
    <row r="110" spans="1:18" ht="13.5" thickBot="1" x14ac:dyDescent="0.25">
      <c r="A110" s="552">
        <v>92</v>
      </c>
      <c r="B110" s="680" t="s">
        <v>1260</v>
      </c>
      <c r="C110" s="681">
        <f>'Данные по ТП'!D184*0.9</f>
        <v>567</v>
      </c>
      <c r="D110" s="681">
        <v>0</v>
      </c>
      <c r="E110" s="681">
        <v>128</v>
      </c>
      <c r="F110" s="682">
        <f t="shared" si="15"/>
        <v>439</v>
      </c>
      <c r="G110" s="683">
        <f>'ЦРП-1'!F19</f>
        <v>84.607380000000006</v>
      </c>
      <c r="H110" s="683">
        <f t="shared" si="12"/>
        <v>482.39261999999997</v>
      </c>
      <c r="I110" s="709"/>
      <c r="J110" s="684" t="s">
        <v>1260</v>
      </c>
      <c r="K110" s="681">
        <f>'Данные по ТП'!D185*0.9</f>
        <v>567</v>
      </c>
      <c r="L110" s="681">
        <v>0</v>
      </c>
      <c r="M110" s="681">
        <v>300</v>
      </c>
      <c r="N110" s="682">
        <f>K110-M110</f>
        <v>267</v>
      </c>
      <c r="O110" s="683">
        <f>'ЦРП-1'!F29</f>
        <v>0</v>
      </c>
      <c r="P110" s="683">
        <f t="shared" si="13"/>
        <v>567</v>
      </c>
      <c r="Q110" s="685">
        <f t="shared" si="14"/>
        <v>706</v>
      </c>
      <c r="R110" s="686">
        <f t="shared" si="17"/>
        <v>1049.3926200000001</v>
      </c>
    </row>
    <row r="111" spans="1:18" s="103" customFormat="1" ht="15.75" customHeight="1" thickBot="1" x14ac:dyDescent="0.25">
      <c r="A111" s="552">
        <v>93</v>
      </c>
      <c r="B111" s="687">
        <v>135</v>
      </c>
      <c r="C111" s="688">
        <v>144</v>
      </c>
      <c r="D111" s="689">
        <v>0</v>
      </c>
      <c r="E111" s="689">
        <v>30</v>
      </c>
      <c r="F111" s="682">
        <f t="shared" si="15"/>
        <v>114</v>
      </c>
      <c r="G111" s="689"/>
      <c r="H111" s="689"/>
      <c r="I111" s="689"/>
      <c r="J111" s="687">
        <v>135</v>
      </c>
      <c r="K111" s="688"/>
      <c r="L111" s="689"/>
      <c r="M111" s="689"/>
      <c r="N111" s="682">
        <f t="shared" ref="N111:N114" si="18">K111-M111</f>
        <v>0</v>
      </c>
      <c r="O111" s="689"/>
      <c r="P111" s="689"/>
      <c r="Q111" s="690"/>
      <c r="R111" s="691"/>
    </row>
    <row r="112" spans="1:18" s="103" customFormat="1" ht="13.5" thickBot="1" x14ac:dyDescent="0.25">
      <c r="A112" s="556">
        <v>94</v>
      </c>
      <c r="B112" s="692">
        <v>136</v>
      </c>
      <c r="C112" s="555">
        <v>360</v>
      </c>
      <c r="D112" s="693">
        <v>0</v>
      </c>
      <c r="E112" s="693">
        <v>210</v>
      </c>
      <c r="F112" s="682">
        <f t="shared" si="15"/>
        <v>150</v>
      </c>
      <c r="G112" s="693"/>
      <c r="H112" s="693"/>
      <c r="I112" s="693"/>
      <c r="J112" s="692">
        <v>136</v>
      </c>
      <c r="K112" s="555"/>
      <c r="L112" s="693"/>
      <c r="M112" s="693"/>
      <c r="N112" s="682">
        <f t="shared" si="18"/>
        <v>0</v>
      </c>
      <c r="O112" s="693"/>
      <c r="P112" s="693"/>
      <c r="Q112" s="695"/>
      <c r="R112" s="696"/>
    </row>
    <row r="113" spans="1:18" s="103" customFormat="1" ht="13.5" thickBot="1" x14ac:dyDescent="0.25">
      <c r="A113" s="552">
        <v>95</v>
      </c>
      <c r="B113" s="692">
        <v>137</v>
      </c>
      <c r="C113" s="703">
        <v>567</v>
      </c>
      <c r="D113" s="693">
        <v>0</v>
      </c>
      <c r="E113" s="693">
        <v>60</v>
      </c>
      <c r="F113" s="682">
        <f t="shared" si="15"/>
        <v>507</v>
      </c>
      <c r="G113" s="693"/>
      <c r="H113" s="693"/>
      <c r="I113" s="693"/>
      <c r="J113" s="692">
        <v>137</v>
      </c>
      <c r="K113" s="703">
        <v>567</v>
      </c>
      <c r="L113" s="693">
        <v>60</v>
      </c>
      <c r="M113" s="693">
        <v>0</v>
      </c>
      <c r="N113" s="682">
        <f t="shared" si="18"/>
        <v>567</v>
      </c>
      <c r="O113" s="693"/>
      <c r="P113" s="693"/>
      <c r="Q113" s="695"/>
      <c r="R113" s="696"/>
    </row>
    <row r="114" spans="1:18" s="103" customFormat="1" ht="13.5" thickBot="1" x14ac:dyDescent="0.25">
      <c r="A114" s="552">
        <v>96</v>
      </c>
      <c r="B114" s="692">
        <v>138</v>
      </c>
      <c r="C114" s="703">
        <v>360</v>
      </c>
      <c r="D114" s="693">
        <v>0</v>
      </c>
      <c r="E114" s="693">
        <v>210</v>
      </c>
      <c r="F114" s="682">
        <f t="shared" si="15"/>
        <v>150</v>
      </c>
      <c r="G114" s="693"/>
      <c r="H114" s="693"/>
      <c r="I114" s="693"/>
      <c r="J114" s="692">
        <v>138</v>
      </c>
      <c r="K114" s="703">
        <v>360</v>
      </c>
      <c r="L114" s="693">
        <v>210</v>
      </c>
      <c r="M114" s="693">
        <v>0</v>
      </c>
      <c r="N114" s="682">
        <f t="shared" si="18"/>
        <v>360</v>
      </c>
      <c r="O114" s="693"/>
      <c r="P114" s="693"/>
      <c r="Q114" s="695"/>
      <c r="R114" s="696"/>
    </row>
    <row r="115" spans="1:18" s="103" customFormat="1" ht="13.5" thickBot="1" x14ac:dyDescent="0.25">
      <c r="A115" s="556">
        <v>97</v>
      </c>
      <c r="B115" s="692"/>
      <c r="C115" s="693"/>
      <c r="D115" s="693"/>
      <c r="E115" s="693"/>
      <c r="F115" s="693"/>
      <c r="G115" s="693"/>
      <c r="H115" s="693"/>
      <c r="I115" s="693"/>
      <c r="J115" s="694"/>
      <c r="K115" s="693"/>
      <c r="L115" s="693"/>
      <c r="M115" s="693"/>
      <c r="N115" s="693"/>
      <c r="O115" s="693"/>
      <c r="P115" s="693"/>
      <c r="Q115" s="695"/>
      <c r="R115" s="696"/>
    </row>
    <row r="116" spans="1:18" s="103" customFormat="1" ht="13.5" thickBot="1" x14ac:dyDescent="0.25">
      <c r="A116" s="552">
        <v>98</v>
      </c>
      <c r="B116" s="697"/>
      <c r="C116" s="699">
        <f>SUM(C84:C114,C45:C80,C8:C41)</f>
        <v>41796</v>
      </c>
      <c r="D116" s="698"/>
      <c r="E116" s="698"/>
      <c r="F116" s="698"/>
      <c r="G116" s="698"/>
      <c r="H116" s="698"/>
      <c r="I116" s="698"/>
      <c r="J116" s="700"/>
      <c r="K116" s="698">
        <f>SUM(K104:K114,K84:K102,K45:K80,K8:K41)</f>
        <v>38979</v>
      </c>
      <c r="L116" s="698"/>
      <c r="M116" s="698"/>
      <c r="N116" s="698"/>
      <c r="O116" s="698"/>
      <c r="P116" s="698"/>
      <c r="Q116" s="701"/>
      <c r="R116" s="702"/>
    </row>
    <row r="117" spans="1:18" s="103" customFormat="1" ht="13.5" thickBot="1" x14ac:dyDescent="0.25">
      <c r="A117" s="552">
        <v>99</v>
      </c>
      <c r="J117" s="111"/>
      <c r="Q117" s="369"/>
    </row>
    <row r="118" spans="1:18" s="103" customFormat="1" ht="13.5" customHeight="1" thickBot="1" x14ac:dyDescent="0.25">
      <c r="A118" s="556">
        <v>100</v>
      </c>
      <c r="F118" s="699">
        <f>(C116+K116)/0.8</f>
        <v>100968.75</v>
      </c>
      <c r="J118" s="111"/>
      <c r="Q118" s="369"/>
    </row>
    <row r="119" spans="1:18" s="103" customFormat="1" ht="7.5" customHeight="1" thickBot="1" x14ac:dyDescent="0.25">
      <c r="A119" s="552">
        <v>101</v>
      </c>
      <c r="J119" s="111"/>
      <c r="Q119" s="369"/>
    </row>
    <row r="120" spans="1:18" s="103" customFormat="1" ht="13.5" thickBot="1" x14ac:dyDescent="0.25">
      <c r="A120" s="552">
        <v>102</v>
      </c>
      <c r="J120" s="111"/>
      <c r="Q120" s="369"/>
    </row>
    <row r="121" spans="1:18" s="103" customFormat="1" ht="13.5" thickBot="1" x14ac:dyDescent="0.25">
      <c r="A121" s="556">
        <v>103</v>
      </c>
      <c r="J121" s="111"/>
      <c r="Q121" s="369"/>
    </row>
    <row r="122" spans="1:18" s="103" customFormat="1" x14ac:dyDescent="0.2">
      <c r="J122" s="111"/>
      <c r="Q122" s="369"/>
    </row>
    <row r="123" spans="1:18" s="103" customFormat="1" x14ac:dyDescent="0.2">
      <c r="G123" s="710"/>
      <c r="H123" s="710"/>
      <c r="I123" s="106"/>
      <c r="J123" s="111"/>
      <c r="M123" s="710"/>
      <c r="N123" s="710"/>
      <c r="Q123" s="369"/>
    </row>
    <row r="124" spans="1:18" s="103" customFormat="1" x14ac:dyDescent="0.2">
      <c r="J124" s="111"/>
      <c r="Q124" s="369"/>
    </row>
    <row r="125" spans="1:18" s="103" customFormat="1" x14ac:dyDescent="0.2">
      <c r="J125" s="111"/>
      <c r="Q125" s="369"/>
    </row>
    <row r="126" spans="1:18" s="103" customFormat="1" x14ac:dyDescent="0.2">
      <c r="J126" s="111"/>
      <c r="Q126" s="369"/>
    </row>
    <row r="127" spans="1:18" s="103" customFormat="1" x14ac:dyDescent="0.2">
      <c r="J127" s="111"/>
      <c r="Q127" s="369"/>
    </row>
    <row r="128" spans="1:18" s="103" customFormat="1" x14ac:dyDescent="0.2">
      <c r="J128" s="111"/>
      <c r="Q128" s="369"/>
    </row>
    <row r="129" spans="10:17" s="103" customFormat="1" x14ac:dyDescent="0.2">
      <c r="J129" s="111"/>
      <c r="Q129" s="369"/>
    </row>
    <row r="130" spans="10:17" s="103" customFormat="1" x14ac:dyDescent="0.2">
      <c r="J130" s="111"/>
      <c r="Q130" s="369"/>
    </row>
    <row r="131" spans="10:17" s="103" customFormat="1" x14ac:dyDescent="0.2">
      <c r="J131" s="111"/>
      <c r="Q131" s="369"/>
    </row>
    <row r="132" spans="10:17" s="103" customFormat="1" x14ac:dyDescent="0.2">
      <c r="J132" s="111"/>
      <c r="Q132" s="369"/>
    </row>
    <row r="133" spans="10:17" s="103" customFormat="1" x14ac:dyDescent="0.2">
      <c r="J133" s="111"/>
      <c r="Q133" s="369"/>
    </row>
    <row r="134" spans="10:17" s="103" customFormat="1" x14ac:dyDescent="0.2">
      <c r="J134" s="111"/>
      <c r="Q134" s="369"/>
    </row>
    <row r="135" spans="10:17" s="103" customFormat="1" x14ac:dyDescent="0.2">
      <c r="J135" s="111"/>
      <c r="Q135" s="369"/>
    </row>
    <row r="136" spans="10:17" s="103" customFormat="1" x14ac:dyDescent="0.2">
      <c r="J136" s="111"/>
      <c r="Q136" s="369"/>
    </row>
    <row r="137" spans="10:17" s="103" customFormat="1" x14ac:dyDescent="0.2">
      <c r="J137" s="111"/>
      <c r="Q137" s="369"/>
    </row>
    <row r="138" spans="10:17" s="103" customFormat="1" x14ac:dyDescent="0.2">
      <c r="J138" s="111"/>
      <c r="Q138" s="369"/>
    </row>
    <row r="139" spans="10:17" s="103" customFormat="1" x14ac:dyDescent="0.2">
      <c r="J139" s="111"/>
      <c r="Q139" s="369"/>
    </row>
    <row r="140" spans="10:17" s="103" customFormat="1" x14ac:dyDescent="0.2">
      <c r="J140" s="111"/>
      <c r="Q140" s="369"/>
    </row>
    <row r="141" spans="10:17" s="103" customFormat="1" x14ac:dyDescent="0.2">
      <c r="J141" s="111"/>
      <c r="Q141" s="369"/>
    </row>
    <row r="142" spans="10:17" s="103" customFormat="1" x14ac:dyDescent="0.2">
      <c r="J142" s="111"/>
      <c r="Q142" s="369"/>
    </row>
    <row r="143" spans="10:17" s="103" customFormat="1" x14ac:dyDescent="0.2">
      <c r="J143" s="111"/>
      <c r="Q143" s="369"/>
    </row>
    <row r="144" spans="10:17" s="103" customFormat="1" x14ac:dyDescent="0.2">
      <c r="J144" s="111"/>
      <c r="Q144" s="369"/>
    </row>
    <row r="145" spans="10:17" s="103" customFormat="1" x14ac:dyDescent="0.2">
      <c r="J145" s="111"/>
      <c r="Q145" s="369"/>
    </row>
    <row r="146" spans="10:17" s="103" customFormat="1" x14ac:dyDescent="0.2">
      <c r="J146" s="111"/>
      <c r="Q146" s="369"/>
    </row>
    <row r="147" spans="10:17" s="103" customFormat="1" x14ac:dyDescent="0.2">
      <c r="J147" s="111"/>
      <c r="Q147" s="369"/>
    </row>
    <row r="148" spans="10:17" s="103" customFormat="1" x14ac:dyDescent="0.2">
      <c r="J148" s="111"/>
      <c r="Q148" s="369"/>
    </row>
    <row r="149" spans="10:17" s="103" customFormat="1" x14ac:dyDescent="0.2">
      <c r="J149" s="111"/>
      <c r="Q149" s="369"/>
    </row>
    <row r="150" spans="10:17" s="103" customFormat="1" x14ac:dyDescent="0.2">
      <c r="J150" s="111"/>
      <c r="Q150" s="369"/>
    </row>
    <row r="151" spans="10:17" s="103" customFormat="1" x14ac:dyDescent="0.2">
      <c r="J151" s="111"/>
      <c r="Q151" s="369"/>
    </row>
    <row r="152" spans="10:17" s="103" customFormat="1" x14ac:dyDescent="0.2">
      <c r="J152" s="111"/>
      <c r="Q152" s="369"/>
    </row>
    <row r="153" spans="10:17" s="103" customFormat="1" x14ac:dyDescent="0.2">
      <c r="J153" s="111"/>
      <c r="Q153" s="369"/>
    </row>
    <row r="154" spans="10:17" s="103" customFormat="1" x14ac:dyDescent="0.2">
      <c r="J154" s="111"/>
      <c r="Q154" s="369"/>
    </row>
    <row r="155" spans="10:17" s="103" customFormat="1" x14ac:dyDescent="0.2">
      <c r="J155" s="111"/>
      <c r="Q155" s="369"/>
    </row>
    <row r="156" spans="10:17" s="103" customFormat="1" x14ac:dyDescent="0.2">
      <c r="J156" s="111"/>
      <c r="Q156" s="369"/>
    </row>
    <row r="157" spans="10:17" s="103" customFormat="1" x14ac:dyDescent="0.2">
      <c r="J157" s="111"/>
      <c r="Q157" s="369"/>
    </row>
    <row r="158" spans="10:17" s="103" customFormat="1" x14ac:dyDescent="0.2">
      <c r="J158" s="111"/>
      <c r="Q158" s="369"/>
    </row>
    <row r="159" spans="10:17" s="103" customFormat="1" x14ac:dyDescent="0.2">
      <c r="J159" s="111"/>
      <c r="Q159" s="369"/>
    </row>
    <row r="160" spans="10:17" s="103" customFormat="1" x14ac:dyDescent="0.2">
      <c r="J160" s="111"/>
      <c r="Q160" s="369"/>
    </row>
    <row r="161" spans="10:17" s="103" customFormat="1" x14ac:dyDescent="0.2">
      <c r="J161" s="111"/>
      <c r="Q161" s="369"/>
    </row>
    <row r="162" spans="10:17" s="103" customFormat="1" x14ac:dyDescent="0.2">
      <c r="J162" s="111"/>
      <c r="Q162" s="369"/>
    </row>
    <row r="163" spans="10:17" s="103" customFormat="1" x14ac:dyDescent="0.2">
      <c r="J163" s="111"/>
      <c r="Q163" s="369"/>
    </row>
    <row r="164" spans="10:17" s="103" customFormat="1" x14ac:dyDescent="0.2">
      <c r="J164" s="111"/>
      <c r="Q164" s="369"/>
    </row>
    <row r="165" spans="10:17" s="103" customFormat="1" x14ac:dyDescent="0.2">
      <c r="J165" s="111"/>
      <c r="Q165" s="369"/>
    </row>
    <row r="166" spans="10:17" s="103" customFormat="1" x14ac:dyDescent="0.2">
      <c r="J166" s="111"/>
      <c r="Q166" s="369"/>
    </row>
    <row r="167" spans="10:17" s="103" customFormat="1" x14ac:dyDescent="0.2">
      <c r="J167" s="111"/>
      <c r="Q167" s="369"/>
    </row>
    <row r="168" spans="10:17" s="103" customFormat="1" x14ac:dyDescent="0.2">
      <c r="J168" s="111"/>
      <c r="Q168" s="369"/>
    </row>
    <row r="169" spans="10:17" s="103" customFormat="1" x14ac:dyDescent="0.2">
      <c r="J169" s="111"/>
      <c r="Q169" s="369"/>
    </row>
    <row r="170" spans="10:17" s="103" customFormat="1" x14ac:dyDescent="0.2">
      <c r="J170" s="111"/>
      <c r="Q170" s="369"/>
    </row>
    <row r="171" spans="10:17" s="103" customFormat="1" x14ac:dyDescent="0.2">
      <c r="J171" s="111"/>
      <c r="Q171" s="369"/>
    </row>
    <row r="172" spans="10:17" s="103" customFormat="1" x14ac:dyDescent="0.2">
      <c r="J172" s="111"/>
      <c r="Q172" s="369"/>
    </row>
    <row r="173" spans="10:17" s="103" customFormat="1" x14ac:dyDescent="0.2">
      <c r="J173" s="111"/>
      <c r="Q173" s="369"/>
    </row>
    <row r="174" spans="10:17" s="103" customFormat="1" x14ac:dyDescent="0.2">
      <c r="J174" s="111"/>
      <c r="Q174" s="369"/>
    </row>
    <row r="175" spans="10:17" s="103" customFormat="1" x14ac:dyDescent="0.2">
      <c r="J175" s="111"/>
      <c r="Q175" s="369"/>
    </row>
    <row r="176" spans="10:17" s="103" customFormat="1" x14ac:dyDescent="0.2">
      <c r="J176" s="111"/>
      <c r="Q176" s="369"/>
    </row>
    <row r="177" spans="10:17" s="103" customFormat="1" x14ac:dyDescent="0.2">
      <c r="J177" s="111"/>
      <c r="Q177" s="369"/>
    </row>
    <row r="178" spans="10:17" s="103" customFormat="1" x14ac:dyDescent="0.2">
      <c r="J178" s="111"/>
      <c r="Q178" s="369"/>
    </row>
    <row r="179" spans="10:17" s="103" customFormat="1" x14ac:dyDescent="0.2">
      <c r="J179" s="111"/>
      <c r="Q179" s="369"/>
    </row>
    <row r="180" spans="10:17" s="103" customFormat="1" x14ac:dyDescent="0.2">
      <c r="J180" s="111"/>
      <c r="Q180" s="369"/>
    </row>
    <row r="181" spans="10:17" s="103" customFormat="1" x14ac:dyDescent="0.2">
      <c r="J181" s="111"/>
      <c r="Q181" s="369"/>
    </row>
    <row r="182" spans="10:17" s="103" customFormat="1" x14ac:dyDescent="0.2">
      <c r="J182" s="111"/>
      <c r="Q182" s="369"/>
    </row>
    <row r="183" spans="10:17" s="103" customFormat="1" x14ac:dyDescent="0.2">
      <c r="J183" s="111"/>
      <c r="Q183" s="369"/>
    </row>
    <row r="184" spans="10:17" s="103" customFormat="1" x14ac:dyDescent="0.2">
      <c r="J184" s="111"/>
      <c r="Q184" s="369"/>
    </row>
    <row r="185" spans="10:17" s="103" customFormat="1" x14ac:dyDescent="0.2">
      <c r="J185" s="111"/>
      <c r="Q185" s="369"/>
    </row>
    <row r="186" spans="10:17" s="103" customFormat="1" x14ac:dyDescent="0.2">
      <c r="J186" s="111"/>
      <c r="Q186" s="369"/>
    </row>
    <row r="187" spans="10:17" s="103" customFormat="1" x14ac:dyDescent="0.2">
      <c r="J187" s="111"/>
      <c r="Q187" s="369"/>
    </row>
    <row r="188" spans="10:17" s="103" customFormat="1" x14ac:dyDescent="0.2">
      <c r="J188" s="111"/>
      <c r="Q188" s="369"/>
    </row>
    <row r="189" spans="10:17" s="103" customFormat="1" x14ac:dyDescent="0.2">
      <c r="J189" s="111"/>
      <c r="Q189" s="369"/>
    </row>
    <row r="190" spans="10:17" s="103" customFormat="1" x14ac:dyDescent="0.2">
      <c r="J190" s="111"/>
      <c r="Q190" s="369"/>
    </row>
    <row r="191" spans="10:17" s="103" customFormat="1" x14ac:dyDescent="0.2">
      <c r="J191" s="111"/>
      <c r="Q191" s="369"/>
    </row>
    <row r="192" spans="10:17" s="103" customFormat="1" x14ac:dyDescent="0.2">
      <c r="J192" s="111"/>
      <c r="Q192" s="369"/>
    </row>
    <row r="193" spans="10:17" s="103" customFormat="1" x14ac:dyDescent="0.2">
      <c r="J193" s="111"/>
      <c r="Q193" s="369"/>
    </row>
    <row r="194" spans="10:17" s="103" customFormat="1" x14ac:dyDescent="0.2">
      <c r="J194" s="111"/>
      <c r="Q194" s="369"/>
    </row>
    <row r="195" spans="10:17" s="103" customFormat="1" x14ac:dyDescent="0.2">
      <c r="J195" s="111"/>
      <c r="Q195" s="369"/>
    </row>
    <row r="196" spans="10:17" s="103" customFormat="1" x14ac:dyDescent="0.2">
      <c r="J196" s="111"/>
      <c r="Q196" s="369"/>
    </row>
    <row r="197" spans="10:17" s="103" customFormat="1" x14ac:dyDescent="0.2">
      <c r="J197" s="111"/>
      <c r="Q197" s="369"/>
    </row>
    <row r="198" spans="10:17" s="103" customFormat="1" x14ac:dyDescent="0.2">
      <c r="J198" s="111"/>
      <c r="Q198" s="369"/>
    </row>
    <row r="199" spans="10:17" s="103" customFormat="1" x14ac:dyDescent="0.2">
      <c r="J199" s="111"/>
      <c r="Q199" s="369"/>
    </row>
    <row r="200" spans="10:17" s="103" customFormat="1" x14ac:dyDescent="0.2">
      <c r="J200" s="111"/>
      <c r="Q200" s="369"/>
    </row>
    <row r="201" spans="10:17" s="103" customFormat="1" x14ac:dyDescent="0.2">
      <c r="J201" s="111"/>
      <c r="Q201" s="369"/>
    </row>
    <row r="202" spans="10:17" s="103" customFormat="1" x14ac:dyDescent="0.2">
      <c r="J202" s="111"/>
      <c r="Q202" s="369"/>
    </row>
    <row r="203" spans="10:17" s="103" customFormat="1" x14ac:dyDescent="0.2">
      <c r="J203" s="111"/>
      <c r="Q203" s="369"/>
    </row>
    <row r="204" spans="10:17" s="103" customFormat="1" x14ac:dyDescent="0.2">
      <c r="J204" s="111"/>
      <c r="Q204" s="369"/>
    </row>
    <row r="205" spans="10:17" s="103" customFormat="1" x14ac:dyDescent="0.2">
      <c r="J205" s="111"/>
      <c r="Q205" s="369"/>
    </row>
    <row r="206" spans="10:17" s="103" customFormat="1" x14ac:dyDescent="0.2">
      <c r="J206" s="111"/>
      <c r="Q206" s="369"/>
    </row>
    <row r="207" spans="10:17" s="103" customFormat="1" x14ac:dyDescent="0.2">
      <c r="J207" s="111"/>
      <c r="Q207" s="369"/>
    </row>
  </sheetData>
  <sheetProtection autoFilter="0"/>
  <mergeCells count="19">
    <mergeCell ref="I43:I80"/>
    <mergeCell ref="G123:H123"/>
    <mergeCell ref="M123:N123"/>
    <mergeCell ref="C6:H6"/>
    <mergeCell ref="K6:P6"/>
    <mergeCell ref="C43:H43"/>
    <mergeCell ref="K43:P43"/>
    <mergeCell ref="C82:H82"/>
    <mergeCell ref="K82:P82"/>
    <mergeCell ref="A42:H42"/>
    <mergeCell ref="J42:R42"/>
    <mergeCell ref="A81:H81"/>
    <mergeCell ref="J81:R81"/>
    <mergeCell ref="I82:I110"/>
    <mergeCell ref="B1:R2"/>
    <mergeCell ref="I4:J4"/>
    <mergeCell ref="G5:K5"/>
    <mergeCell ref="A3:R3"/>
    <mergeCell ref="I6:I41"/>
  </mergeCells>
  <conditionalFormatting sqref="Q8">
    <cfRule type="cellIs" dxfId="2" priority="7" operator="greaterThan">
      <formula>0</formula>
    </cfRule>
  </conditionalFormatting>
  <conditionalFormatting sqref="Q8:Q41 Q45:Q80 Q84:Q110">
    <cfRule type="cellIs" dxfId="1" priority="3" operator="greaterThanOrEqual">
      <formula>0</formula>
    </cfRule>
    <cfRule type="cellIs" dxfId="0" priority="6" operator="greaterThan">
      <formula>0</formula>
    </cfRule>
  </conditionalFormatting>
  <dataValidations count="2">
    <dataValidation type="list" allowBlank="1" showInputMessage="1" showErrorMessage="1" sqref="G4">
      <formula1>"I,II,III,IV"</formula1>
    </dataValidation>
    <dataValidation type="list" allowBlank="1" showInputMessage="1" showErrorMessage="1" sqref="I4:J4">
      <formula1>"2015г.,2016г.,2017г.,2018г.,2019г.,2020г.,"</formula1>
    </dataValidation>
  </dataValidations>
  <pageMargins left="0.55118110236220474" right="0.31496062992125984" top="0.31496062992125984" bottom="0.31496062992125984" header="0.31496062992125984" footer="0.31496062992125984"/>
  <pageSetup paperSize="9" scale="55" orientation="portrait" horizontalDpi="300" verticalDpi="0" r:id="rId1"/>
  <rowBreaks count="1" manualBreakCount="1">
    <brk id="110" max="17" man="1"/>
  </rowBreaks>
  <colBreaks count="1" manualBreakCount="1">
    <brk id="18" max="104857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2" zoomScaleNormal="100" workbookViewId="0">
      <selection activeCell="H14" sqref="H14"/>
    </sheetView>
  </sheetViews>
  <sheetFormatPr defaultColWidth="8.28515625" defaultRowHeight="15" x14ac:dyDescent="0.2"/>
  <cols>
    <col min="1" max="1" width="24.7109375" style="115" customWidth="1"/>
    <col min="2" max="2" width="13.140625" style="115" customWidth="1"/>
    <col min="3" max="3" width="28.5703125" style="115" customWidth="1"/>
    <col min="4" max="4" width="16.85546875" style="115" customWidth="1"/>
    <col min="5" max="5" width="14.28515625" style="115" customWidth="1"/>
    <col min="6" max="6" width="15.140625" style="116" customWidth="1"/>
    <col min="7" max="7" width="20.85546875" style="115" customWidth="1"/>
    <col min="8" max="8" width="39" style="127" customWidth="1"/>
    <col min="9" max="9" width="5.5703125" style="359" customWidth="1"/>
    <col min="10" max="10" width="8.7109375" style="359" customWidth="1"/>
    <col min="11" max="99" width="8.28515625" style="359"/>
    <col min="100" max="16384" width="8.28515625" style="115"/>
  </cols>
  <sheetData>
    <row r="1" spans="1:99" s="129" customFormat="1" ht="30" customHeight="1" thickBot="1" x14ac:dyDescent="0.25">
      <c r="A1" s="590" t="s">
        <v>1510</v>
      </c>
      <c r="B1" s="590" t="s">
        <v>1514</v>
      </c>
      <c r="C1" s="590" t="s">
        <v>1511</v>
      </c>
      <c r="D1" s="590" t="s">
        <v>1507</v>
      </c>
      <c r="E1" s="590" t="s">
        <v>1512</v>
      </c>
      <c r="F1" s="590" t="s">
        <v>1513</v>
      </c>
      <c r="G1" s="590" t="s">
        <v>1515</v>
      </c>
      <c r="H1" s="591" t="s">
        <v>1559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</row>
    <row r="2" spans="1:99" s="114" customFormat="1" ht="15.75" customHeight="1" x14ac:dyDescent="0.2">
      <c r="A2" s="592" t="s">
        <v>82</v>
      </c>
      <c r="B2" s="593" t="s">
        <v>1517</v>
      </c>
      <c r="C2" s="594" t="str">
        <f>VLOOKUP(F2,'Бух. учет'!A$2:D$241,4,0)</f>
        <v>ТМ-400/10</v>
      </c>
      <c r="D2" s="594">
        <f>VLOOKUP(F2,'Бух. учет'!A$2:E$241,5,0)</f>
        <v>400</v>
      </c>
      <c r="E2" s="594">
        <f>VLOOKUP(F2,'Бух. учет'!A$2:F$241,6,0)</f>
        <v>1979</v>
      </c>
      <c r="F2" s="666">
        <v>9187</v>
      </c>
      <c r="G2" s="595">
        <f>VLOOKUP(F2,'Бух. учет'!A$2:G$241,7,0)</f>
        <v>511</v>
      </c>
      <c r="H2" s="596" t="str">
        <f>VLOOKUP(F2,'Бух. учет'!A$2:H$241,8,0)</f>
        <v>TPAHCФOPMATOP  TM-400-10/04</v>
      </c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</row>
    <row r="3" spans="1:99" s="114" customFormat="1" ht="15.75" customHeight="1" x14ac:dyDescent="0.2">
      <c r="A3" s="597"/>
      <c r="B3" s="598" t="s">
        <v>1519</v>
      </c>
      <c r="C3" s="594" t="str">
        <f>VLOOKUP(F3,'Бух. учет'!A$2:D$241,4,0)</f>
        <v>ТМ-250/10</v>
      </c>
      <c r="D3" s="594">
        <f>VLOOKUP(F3,'Бух. учет'!A$2:E$241,5,0)</f>
        <v>250</v>
      </c>
      <c r="E3" s="594">
        <f>VLOOKUP(F3,'Бух. учет'!A$2:F$241,6,0)</f>
        <v>1982</v>
      </c>
      <c r="F3" s="667">
        <v>12902</v>
      </c>
      <c r="G3" s="595">
        <f>VLOOKUP(F3,'Бух. учет'!A$2:G$241,7,0)</f>
        <v>956</v>
      </c>
      <c r="H3" s="596" t="str">
        <f>VLOOKUP(F3,'Бух. учет'!A$2:H$241,8,0)</f>
        <v>TPAHCФOPMATOP  TM-250-10/04</v>
      </c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</row>
    <row r="4" spans="1:99" s="114" customFormat="1" ht="15.75" customHeight="1" x14ac:dyDescent="0.2">
      <c r="A4" s="599" t="s">
        <v>83</v>
      </c>
      <c r="B4" s="600" t="s">
        <v>1517</v>
      </c>
      <c r="C4" s="594" t="str">
        <f>VLOOKUP(F4,'Бух. учет'!A$2:D$241,4,0)</f>
        <v>ТМ-630/10</v>
      </c>
      <c r="D4" s="594">
        <f>VLOOKUP(F4,'Бух. учет'!A$2:E$241,5,0)</f>
        <v>630</v>
      </c>
      <c r="E4" s="594">
        <f>VLOOKUP(F4,'Бух. учет'!A$2:F$241,6,0)</f>
        <v>1981</v>
      </c>
      <c r="F4" s="668">
        <v>52249</v>
      </c>
      <c r="G4" s="595">
        <f>VLOOKUP(F4,'Бух. учет'!A$2:G$241,7,0)</f>
        <v>1025</v>
      </c>
      <c r="H4" s="596" t="str">
        <f>VLOOKUP(F4,'Бух. учет'!A$2:H$241,8,0)</f>
        <v>TPAHCФOPMATOP  TM-630-10/04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</row>
    <row r="5" spans="1:99" s="114" customFormat="1" ht="15.75" customHeight="1" x14ac:dyDescent="0.2">
      <c r="A5" s="597"/>
      <c r="B5" s="601" t="s">
        <v>1519</v>
      </c>
      <c r="C5" s="594" t="str">
        <f>VLOOKUP(F5,'Бух. учет'!A$2:D$241,4,0)</f>
        <v>ТМ-400/10</v>
      </c>
      <c r="D5" s="594">
        <f>VLOOKUP(F5,'Бух. учет'!A$2:E$241,5,0)</f>
        <v>400</v>
      </c>
      <c r="E5" s="594">
        <f>VLOOKUP(F5,'Бух. учет'!A$2:F$241,6,0)</f>
        <v>1980</v>
      </c>
      <c r="F5" s="667">
        <v>70095</v>
      </c>
      <c r="G5" s="595">
        <f>VLOOKUP(F5,'Бух. учет'!A$2:G$241,7,0)</f>
        <v>514</v>
      </c>
      <c r="H5" s="596" t="str">
        <f>VLOOKUP(F5,'Бух. учет'!A$2:H$241,8,0)</f>
        <v>TPAHCФOPMATOP  TM-400-10/04</v>
      </c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</row>
    <row r="6" spans="1:99" s="114" customFormat="1" ht="15.75" customHeight="1" x14ac:dyDescent="0.2">
      <c r="A6" s="599" t="s">
        <v>84</v>
      </c>
      <c r="B6" s="600" t="s">
        <v>1517</v>
      </c>
      <c r="C6" s="594" t="str">
        <f>VLOOKUP(F6,'Бух. учет'!A$2:D$241,4,0)</f>
        <v>ТМ-250/10</v>
      </c>
      <c r="D6" s="594">
        <f>VLOOKUP(F6,'Бух. учет'!A$2:E$241,5,0)</f>
        <v>250</v>
      </c>
      <c r="E6" s="594">
        <f>VLOOKUP(F6,'Бух. учет'!A$2:F$241,6,0)</f>
        <v>1978</v>
      </c>
      <c r="F6" s="669">
        <v>707184</v>
      </c>
      <c r="G6" s="595">
        <f>VLOOKUP(F6,'Бух. учет'!A$2:G$241,7,0)</f>
        <v>537</v>
      </c>
      <c r="H6" s="596" t="str">
        <f>VLOOKUP(F6,'Бух. учет'!A$2:H$241,8,0)</f>
        <v>TPAHCФOPMATOP  TM-250-10/04</v>
      </c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</row>
    <row r="7" spans="1:99" s="114" customFormat="1" ht="15.75" customHeight="1" x14ac:dyDescent="0.2">
      <c r="A7" s="597"/>
      <c r="B7" s="601" t="s">
        <v>1519</v>
      </c>
      <c r="C7" s="594" t="str">
        <f>VLOOKUP(F7,'Бух. учет'!A$2:D$241,4,0)</f>
        <v>ТМ-250/10</v>
      </c>
      <c r="D7" s="594">
        <f>VLOOKUP(F7,'Бух. учет'!A$2:E$241,5,0)</f>
        <v>250</v>
      </c>
      <c r="E7" s="594">
        <f>VLOOKUP(F7,'Бух. учет'!A$2:F$241,6,0)</f>
        <v>1979</v>
      </c>
      <c r="F7" s="667">
        <v>1110</v>
      </c>
      <c r="G7" s="595">
        <f>VLOOKUP(F7,'Бух. учет'!A$2:G$241,7,0)</f>
        <v>538</v>
      </c>
      <c r="H7" s="596" t="str">
        <f>VLOOKUP(F7,'Бух. учет'!A$2:H$241,8,0)</f>
        <v>TPAHCФOPMATOP  TM-250-10/04</v>
      </c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</row>
    <row r="8" spans="1:99" s="114" customFormat="1" ht="15.75" customHeight="1" x14ac:dyDescent="0.2">
      <c r="A8" s="599" t="s">
        <v>85</v>
      </c>
      <c r="B8" s="600" t="s">
        <v>1517</v>
      </c>
      <c r="C8" s="594" t="str">
        <f>VLOOKUP(F8,'Бух. учет'!A$2:D$241,4,0)</f>
        <v>ТМ-250/10</v>
      </c>
      <c r="D8" s="594">
        <f>VLOOKUP(F8,'Бух. учет'!A$2:E$241,5,0)</f>
        <v>250</v>
      </c>
      <c r="E8" s="594">
        <f>VLOOKUP(F8,'Бух. учет'!A$2:F$241,6,0)</f>
        <v>1990</v>
      </c>
      <c r="F8" s="668">
        <v>8069</v>
      </c>
      <c r="G8" s="595">
        <f>VLOOKUP(F8,'Бух. учет'!A$2:G$241,7,0)</f>
        <v>1042</v>
      </c>
      <c r="H8" s="596" t="str">
        <f>VLOOKUP(F8,'Бух. учет'!A$2:H$241,8,0)</f>
        <v>TPAHCФOPMATOP  TM-250-10/04</v>
      </c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</row>
    <row r="9" spans="1:99" s="114" customFormat="1" ht="15.75" customHeight="1" x14ac:dyDescent="0.2">
      <c r="A9" s="597"/>
      <c r="B9" s="601" t="s">
        <v>1519</v>
      </c>
      <c r="C9" s="594" t="str">
        <f>VLOOKUP(F9,'Бух. учет'!A$2:D$241,4,0)</f>
        <v>ТМ-400/10</v>
      </c>
      <c r="D9" s="594">
        <f>VLOOKUP(F9,'Бух. учет'!A$2:E$241,5,0)</f>
        <v>400</v>
      </c>
      <c r="E9" s="594">
        <f>VLOOKUP(F9,'Бух. учет'!A$2:F$241,6,0)</f>
        <v>1986</v>
      </c>
      <c r="F9" s="667">
        <v>9038</v>
      </c>
      <c r="G9" s="595">
        <f>VLOOKUP(F9,'Бух. учет'!A$2:G$241,7,0)</f>
        <v>853</v>
      </c>
      <c r="H9" s="596" t="str">
        <f>VLOOKUP(F9,'Бух. учет'!A$2:H$241,8,0)</f>
        <v>TPAHCФOPMATOP  TM-400-10/04</v>
      </c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</row>
    <row r="10" spans="1:99" s="114" customFormat="1" ht="15.75" customHeight="1" x14ac:dyDescent="0.2">
      <c r="A10" s="599" t="s">
        <v>86</v>
      </c>
      <c r="B10" s="600" t="s">
        <v>1517</v>
      </c>
      <c r="C10" s="594" t="str">
        <f>VLOOKUP(F10,'Бух. учет'!A$2:D$241,4,0)</f>
        <v>ТМ-250/10</v>
      </c>
      <c r="D10" s="594">
        <f>VLOOKUP(F10,'Бух. учет'!A$2:E$241,5,0)</f>
        <v>250</v>
      </c>
      <c r="E10" s="594">
        <f>VLOOKUP(F10,'Бух. учет'!A$2:F$241,6,0)</f>
        <v>0</v>
      </c>
      <c r="F10" s="668">
        <v>8058</v>
      </c>
      <c r="G10" s="595">
        <f>VLOOKUP(F10,'Бух. учет'!A$2:G$241,7,0)</f>
        <v>856</v>
      </c>
      <c r="H10" s="596" t="str">
        <f>VLOOKUP(F10,'Бух. учет'!A$2:H$241,8,0)</f>
        <v>TPAHCФOPMATOP  ТМ-250-10/04</v>
      </c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</row>
    <row r="11" spans="1:99" s="114" customFormat="1" ht="15.75" customHeight="1" x14ac:dyDescent="0.2">
      <c r="A11" s="597"/>
      <c r="B11" s="601" t="s">
        <v>1519</v>
      </c>
      <c r="C11" s="594" t="str">
        <f>VLOOKUP(F11,'Бух. учет'!A$2:D$241,4,0)</f>
        <v>ТМ-400/10</v>
      </c>
      <c r="D11" s="594">
        <f>VLOOKUP(F11,'Бух. учет'!A$2:E$241,5,0)</f>
        <v>400</v>
      </c>
      <c r="E11" s="594">
        <f>VLOOKUP(F11,'Бух. учет'!A$2:F$241,6,0)</f>
        <v>1978</v>
      </c>
      <c r="F11" s="667">
        <v>23157</v>
      </c>
      <c r="G11" s="595">
        <f>VLOOKUP(F11,'Бух. учет'!A$2:G$241,7,0)</f>
        <v>536</v>
      </c>
      <c r="H11" s="596" t="str">
        <f>VLOOKUP(F11,'Бух. учет'!A$2:H$241,8,0)</f>
        <v>TPAHCФOPMATOP  TMЭ-400-10/04</v>
      </c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</row>
    <row r="12" spans="1:99" s="114" customFormat="1" ht="15.75" customHeight="1" x14ac:dyDescent="0.2">
      <c r="A12" s="599" t="s">
        <v>87</v>
      </c>
      <c r="B12" s="600" t="s">
        <v>1517</v>
      </c>
      <c r="C12" s="594" t="str">
        <f>VLOOKUP(F12,'Бух. учет'!A$2:D$241,4,0)</f>
        <v>ТМ-400/10</v>
      </c>
      <c r="D12" s="594">
        <f>VLOOKUP(F12,'Бух. учет'!A$2:E$241,5,0)</f>
        <v>400</v>
      </c>
      <c r="E12" s="594">
        <f>VLOOKUP(F12,'Бух. учет'!A$2:F$241,6,0)</f>
        <v>1984</v>
      </c>
      <c r="F12" s="668">
        <v>4225</v>
      </c>
      <c r="G12" s="595">
        <f>VLOOKUP(F12,'Бух. учет'!A$2:G$241,7,0)</f>
        <v>540</v>
      </c>
      <c r="H12" s="596" t="str">
        <f>VLOOKUP(F12,'Бух. учет'!A$2:H$241,8,0)</f>
        <v>TPAHCФOPMATOP  TMЭ-400-10/04</v>
      </c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</row>
    <row r="13" spans="1:99" s="114" customFormat="1" ht="15.75" customHeight="1" x14ac:dyDescent="0.2">
      <c r="A13" s="597"/>
      <c r="B13" s="601" t="s">
        <v>1519</v>
      </c>
      <c r="C13" s="594" t="str">
        <f>VLOOKUP(F13,'Бух. учет'!A$2:D$241,4,0)</f>
        <v>ТМ-250/10</v>
      </c>
      <c r="D13" s="594">
        <f>VLOOKUP(F13,'Бух. учет'!A$2:E$241,5,0)</f>
        <v>250</v>
      </c>
      <c r="E13" s="594">
        <f>VLOOKUP(F13,'Бух. учет'!A$2:F$241,6,0)</f>
        <v>1979</v>
      </c>
      <c r="F13" s="667">
        <v>760169</v>
      </c>
      <c r="G13" s="595">
        <f>VLOOKUP(F13,'Бух. учет'!A$2:G$241,7,0)</f>
        <v>905</v>
      </c>
      <c r="H13" s="596" t="str">
        <f>VLOOKUP(F13,'Бух. учет'!A$2:H$241,8,0)</f>
        <v>TPAHCФOPMATOP  TM-250-10/04</v>
      </c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</row>
    <row r="14" spans="1:99" s="114" customFormat="1" ht="15.75" customHeight="1" x14ac:dyDescent="0.2">
      <c r="A14" s="599" t="s">
        <v>89</v>
      </c>
      <c r="B14" s="600" t="s">
        <v>1517</v>
      </c>
      <c r="C14" s="594" t="str">
        <f>VLOOKUP(F14,'Бух. учет'!A$2:D$241,4,0)</f>
        <v>ТМ-630/10</v>
      </c>
      <c r="D14" s="594">
        <f>VLOOKUP(F14,'Бух. учет'!A$2:E$241,5,0)</f>
        <v>630</v>
      </c>
      <c r="E14" s="594">
        <f>VLOOKUP(F14,'Бух. учет'!A$2:F$241,6,0)</f>
        <v>1983</v>
      </c>
      <c r="F14" s="668">
        <v>25244</v>
      </c>
      <c r="G14" s="595">
        <f>VLOOKUP(F14,'Бух. учет'!A$2:G$241,7,0)</f>
        <v>1971</v>
      </c>
      <c r="H14" s="596" t="str">
        <f>VLOOKUP(F14,'Бух. учет'!A$2:H$241,8,0)</f>
        <v>TPAHCФOPMATOP  TM-630-10/04</v>
      </c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</row>
    <row r="15" spans="1:99" s="114" customFormat="1" ht="15.75" customHeight="1" x14ac:dyDescent="0.2">
      <c r="A15" s="597"/>
      <c r="B15" s="601" t="s">
        <v>1519</v>
      </c>
      <c r="C15" s="594" t="str">
        <f>VLOOKUP(F15,'Бух. учет'!A$2:D$241,4,0)</f>
        <v>ТМ-400/10</v>
      </c>
      <c r="D15" s="594">
        <f>VLOOKUP(F15,'Бух. учет'!A$2:E$241,5,0)</f>
        <v>400</v>
      </c>
      <c r="E15" s="594">
        <f>VLOOKUP(F15,'Бух. учет'!A$2:F$241,6,0)</f>
        <v>1979</v>
      </c>
      <c r="F15" s="667">
        <v>7980</v>
      </c>
      <c r="G15" s="595">
        <f>VLOOKUP(F15,'Бух. учет'!A$2:G$241,7,0)</f>
        <v>513</v>
      </c>
      <c r="H15" s="596" t="str">
        <f>VLOOKUP(F15,'Бух. учет'!A$2:H$241,8,0)</f>
        <v>TPAHCФOPMATOP  TM-400-10/04</v>
      </c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</row>
    <row r="16" spans="1:99" s="114" customFormat="1" ht="15.75" customHeight="1" x14ac:dyDescent="0.2">
      <c r="A16" s="599" t="s">
        <v>90</v>
      </c>
      <c r="B16" s="600" t="s">
        <v>1517</v>
      </c>
      <c r="C16" s="594" t="str">
        <f>VLOOKUP(F16,'Бух. учет'!A$2:D$241,4,0)</f>
        <v>ТМ-250/10</v>
      </c>
      <c r="D16" s="594">
        <f>VLOOKUP(F16,'Бух. учет'!A$2:E$241,5,0)</f>
        <v>250</v>
      </c>
      <c r="E16" s="594">
        <f>VLOOKUP(F16,'Бух. учет'!A$2:F$241,6,0)</f>
        <v>1980</v>
      </c>
      <c r="F16" s="668">
        <v>774798</v>
      </c>
      <c r="G16" s="595">
        <f>VLOOKUP(F16,'Бух. учет'!A$2:G$241,7,0)</f>
        <v>539</v>
      </c>
      <c r="H16" s="596" t="str">
        <f>VLOOKUP(F16,'Бух. учет'!A$2:H$241,8,0)</f>
        <v>TPAHCФOPMATOP  TM-250-10/04</v>
      </c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</row>
    <row r="17" spans="1:99" s="114" customFormat="1" ht="15.75" customHeight="1" x14ac:dyDescent="0.2">
      <c r="A17" s="597"/>
      <c r="B17" s="601" t="s">
        <v>1519</v>
      </c>
      <c r="C17" s="594" t="str">
        <f>VLOOKUP(F17,'Бух. учет'!A$2:D$241,4,0)</f>
        <v>ТМ-250/10</v>
      </c>
      <c r="D17" s="594">
        <f>VLOOKUP(F17,'Бух. учет'!A$2:E$241,5,0)</f>
        <v>250</v>
      </c>
      <c r="E17" s="594">
        <f>VLOOKUP(F17,'Бух. учет'!A$2:F$241,6,0)</f>
        <v>1979</v>
      </c>
      <c r="F17" s="667">
        <v>1109</v>
      </c>
      <c r="G17" s="595">
        <f>VLOOKUP(F17,'Бух. учет'!A$2:G$241,7,0)</f>
        <v>549</v>
      </c>
      <c r="H17" s="596" t="str">
        <f>VLOOKUP(F17,'Бух. учет'!A$2:H$241,8,0)</f>
        <v>TPAHCФOPMATOP  TM-250-10/04</v>
      </c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</row>
    <row r="18" spans="1:99" s="114" customFormat="1" ht="15.75" customHeight="1" x14ac:dyDescent="0.2">
      <c r="A18" s="599" t="s">
        <v>91</v>
      </c>
      <c r="B18" s="600" t="s">
        <v>1517</v>
      </c>
      <c r="C18" s="594" t="str">
        <f>VLOOKUP(F18,'Бух. учет'!A$2:D$241,4,0)</f>
        <v>ТМ-250/10</v>
      </c>
      <c r="D18" s="594">
        <f>VLOOKUP(F18,'Бух. учет'!A$2:E$241,5,0)</f>
        <v>250</v>
      </c>
      <c r="E18" s="594">
        <f>VLOOKUP(F18,'Бух. учет'!A$2:F$241,6,0)</f>
        <v>1977</v>
      </c>
      <c r="F18" s="668">
        <v>666782</v>
      </c>
      <c r="G18" s="595">
        <f>VLOOKUP(F18,'Бух. учет'!A$2:G$241,7,0)</f>
        <v>554</v>
      </c>
      <c r="H18" s="596" t="str">
        <f>VLOOKUP(F18,'Бух. учет'!A$2:H$241,8,0)</f>
        <v>TPAHCФOPMATOP  TM-250-10/04</v>
      </c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</row>
    <row r="19" spans="1:99" s="114" customFormat="1" ht="15.75" customHeight="1" x14ac:dyDescent="0.2">
      <c r="A19" s="597"/>
      <c r="B19" s="601" t="s">
        <v>1519</v>
      </c>
      <c r="C19" s="594" t="str">
        <f>VLOOKUP(F19,'Бух. учет'!A$2:D$241,4,0)</f>
        <v>ТМ-250/10</v>
      </c>
      <c r="D19" s="594">
        <f>VLOOKUP(F19,'Бух. учет'!A$2:E$241,5,0)</f>
        <v>250</v>
      </c>
      <c r="E19" s="594">
        <f>VLOOKUP(F19,'Бух. учет'!A$2:F$241,6,0)</f>
        <v>1978</v>
      </c>
      <c r="F19" s="667">
        <v>13362</v>
      </c>
      <c r="G19" s="595">
        <f>VLOOKUP(F19,'Бух. учет'!A$2:G$241,7,0)</f>
        <v>550</v>
      </c>
      <c r="H19" s="596" t="str">
        <f>VLOOKUP(F19,'Бух. учет'!A$2:H$241,8,0)</f>
        <v>TPAHCФOPMATOP  TM-250-10/04</v>
      </c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</row>
    <row r="20" spans="1:99" s="114" customFormat="1" ht="15.75" customHeight="1" x14ac:dyDescent="0.2">
      <c r="A20" s="599" t="s">
        <v>92</v>
      </c>
      <c r="B20" s="600" t="s">
        <v>1517</v>
      </c>
      <c r="C20" s="594" t="str">
        <f>VLOOKUP(F20,'Бух. учет'!A$2:D$241,4,0)</f>
        <v>ТМ-400/10</v>
      </c>
      <c r="D20" s="594">
        <f>VLOOKUP(F20,'Бух. учет'!A$2:E$241,5,0)</f>
        <v>400</v>
      </c>
      <c r="E20" s="594">
        <f>VLOOKUP(F20,'Бух. учет'!A$2:F$241,6,0)</f>
        <v>1984</v>
      </c>
      <c r="F20" s="668">
        <v>18448</v>
      </c>
      <c r="G20" s="595">
        <f>VLOOKUP(F20,'Бух. учет'!A$2:G$241,7,0)</f>
        <v>557</v>
      </c>
      <c r="H20" s="596" t="str">
        <f>VLOOKUP(F20,'Бух. учет'!A$2:H$241,8,0)</f>
        <v>TPAHCФOPMATOP  TMЭ-400-10/04</v>
      </c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</row>
    <row r="21" spans="1:99" s="114" customFormat="1" ht="15.75" customHeight="1" x14ac:dyDescent="0.2">
      <c r="A21" s="597"/>
      <c r="B21" s="601" t="s">
        <v>1519</v>
      </c>
      <c r="C21" s="594" t="str">
        <f>VLOOKUP(F21,'Бух. учет'!A$2:D$241,4,0)</f>
        <v>ТМ-400/10</v>
      </c>
      <c r="D21" s="594">
        <f>VLOOKUP(F21,'Бух. учет'!A$2:E$241,5,0)</f>
        <v>400</v>
      </c>
      <c r="E21" s="594">
        <f>VLOOKUP(F21,'Бух. учет'!A$2:F$241,6,0)</f>
        <v>1994</v>
      </c>
      <c r="F21" s="667">
        <v>59652</v>
      </c>
      <c r="G21" s="595">
        <f>VLOOKUP(F21,'Бух. учет'!A$2:G$241,7,0)</f>
        <v>556</v>
      </c>
      <c r="H21" s="596" t="str">
        <f>VLOOKUP(F21,'Бух. учет'!A$2:H$241,8,0)</f>
        <v>TPAHCФOPMATOP  TMЭ-400-10/04</v>
      </c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</row>
    <row r="22" spans="1:99" s="114" customFormat="1" ht="15.75" customHeight="1" x14ac:dyDescent="0.2">
      <c r="A22" s="599" t="s">
        <v>151</v>
      </c>
      <c r="B22" s="600" t="s">
        <v>1517</v>
      </c>
      <c r="C22" s="594" t="str">
        <f>VLOOKUP(F22,'Бух. учет'!A$2:D$241,4,0)</f>
        <v>ТМ-400/10</v>
      </c>
      <c r="D22" s="594">
        <f>VLOOKUP(F22,'Бух. учет'!A$2:E$241,5,0)</f>
        <v>400</v>
      </c>
      <c r="E22" s="594">
        <f>VLOOKUP(F22,'Бух. учет'!A$2:F$241,6,0)</f>
        <v>1989</v>
      </c>
      <c r="F22" s="668">
        <v>40714</v>
      </c>
      <c r="G22" s="595">
        <f>VLOOKUP(F22,'Бух. учет'!A$2:G$241,7,0)</f>
        <v>547</v>
      </c>
      <c r="H22" s="596" t="str">
        <f>VLOOKUP(F22,'Бух. учет'!A$2:H$241,8,0)</f>
        <v>TPAHCФOPMATOP  TMЭ-400-10/04</v>
      </c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</row>
    <row r="23" spans="1:99" s="114" customFormat="1" ht="15.75" customHeight="1" x14ac:dyDescent="0.2">
      <c r="A23" s="597"/>
      <c r="B23" s="601" t="s">
        <v>1519</v>
      </c>
      <c r="C23" s="594" t="str">
        <f>VLOOKUP(F23,'Бух. учет'!A$2:D$241,4,0)</f>
        <v>ТМ-250/10</v>
      </c>
      <c r="D23" s="594">
        <f>VLOOKUP(F23,'Бух. учет'!A$2:E$241,5,0)</f>
        <v>250</v>
      </c>
      <c r="E23" s="594" t="str">
        <f>VLOOKUP(F23,'Бух. учет'!A$2:F$241,6,0)</f>
        <v>НЕТ</v>
      </c>
      <c r="F23" s="667" t="s">
        <v>1540</v>
      </c>
      <c r="G23" s="595">
        <f>VLOOKUP(F23,'Бух. учет'!A$2:G$241,7,0)</f>
        <v>902</v>
      </c>
      <c r="H23" s="596" t="str">
        <f>VLOOKUP(F23,'Бух. учет'!A$2:H$241,8,0)</f>
        <v>TPAHCФOPMATOP  TM-250-10/04</v>
      </c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</row>
    <row r="24" spans="1:99" s="114" customFormat="1" ht="15.75" customHeight="1" x14ac:dyDescent="0.2">
      <c r="A24" s="599" t="s">
        <v>152</v>
      </c>
      <c r="B24" s="600" t="s">
        <v>1517</v>
      </c>
      <c r="C24" s="594" t="str">
        <f>VLOOKUP(F24,'Бух. учет'!A$2:D$241,4,0)</f>
        <v>ТМ-400/10</v>
      </c>
      <c r="D24" s="594">
        <f>VLOOKUP(F24,'Бух. учет'!A$2:E$241,5,0)</f>
        <v>400</v>
      </c>
      <c r="E24" s="594">
        <f>VLOOKUP(F24,'Бух. учет'!A$2:F$241,6,0)</f>
        <v>1981</v>
      </c>
      <c r="F24" s="668">
        <v>12011</v>
      </c>
      <c r="G24" s="595">
        <f>VLOOKUP(F24,'Бух. учет'!A$2:G$241,7,0)</f>
        <v>2146</v>
      </c>
      <c r="H24" s="596" t="str">
        <f>VLOOKUP(F24,'Бух. учет'!A$2:H$241,8,0)</f>
        <v>TPAHCФОРМАТОР  ТМ-400-10/04</v>
      </c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</row>
    <row r="25" spans="1:99" s="114" customFormat="1" ht="15.75" customHeight="1" x14ac:dyDescent="0.2">
      <c r="A25" s="597"/>
      <c r="B25" s="601" t="s">
        <v>1519</v>
      </c>
      <c r="C25" s="594" t="str">
        <f>VLOOKUP(F25,'Бух. учет'!A$2:D$241,4,0)</f>
        <v>ТМ-630/10</v>
      </c>
      <c r="D25" s="594">
        <f>VLOOKUP(F25,'Бух. учет'!A$2:E$241,5,0)</f>
        <v>630</v>
      </c>
      <c r="E25" s="594">
        <f>VLOOKUP(F25,'Бух. учет'!A$2:F$241,6,0)</f>
        <v>1990</v>
      </c>
      <c r="F25" s="667">
        <v>58350</v>
      </c>
      <c r="G25" s="595">
        <f>VLOOKUP(F25,'Бух. учет'!A$2:G$241,7,0)</f>
        <v>545</v>
      </c>
      <c r="H25" s="596" t="str">
        <f>VLOOKUP(F25,'Бух. учет'!A$2:H$241,8,0)</f>
        <v>TPAHCФOPMATOP  TM-630-10/04</v>
      </c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</row>
    <row r="26" spans="1:99" s="114" customFormat="1" ht="15.75" customHeight="1" x14ac:dyDescent="0.2">
      <c r="A26" s="599" t="s">
        <v>153</v>
      </c>
      <c r="B26" s="600" t="s">
        <v>1517</v>
      </c>
      <c r="C26" s="594" t="str">
        <f>VLOOKUP(F26,'Бух. учет'!A$2:D$241,4,0)</f>
        <v>ТМ-630/10</v>
      </c>
      <c r="D26" s="594">
        <f>VLOOKUP(F26,'Бух. учет'!A$2:E$241,5,0)</f>
        <v>630</v>
      </c>
      <c r="E26" s="594">
        <f>VLOOKUP(F26,'Бух. учет'!A$2:F$241,6,0)</f>
        <v>1985</v>
      </c>
      <c r="F26" s="668">
        <v>36672</v>
      </c>
      <c r="G26" s="595">
        <f>VLOOKUP(F26,'Бух. учет'!A$2:G$241,7,0)</f>
        <v>583</v>
      </c>
      <c r="H26" s="596" t="str">
        <f>VLOOKUP(F26,'Бух. учет'!A$2:H$241,8,0)</f>
        <v>TPAHCФOPMATOP  TM-630-10/04</v>
      </c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</row>
    <row r="27" spans="1:99" s="114" customFormat="1" ht="15.75" customHeight="1" x14ac:dyDescent="0.2">
      <c r="A27" s="597"/>
      <c r="B27" s="601" t="s">
        <v>1519</v>
      </c>
      <c r="C27" s="594" t="str">
        <f>VLOOKUP(F27,'Бух. учет'!A$2:D$241,4,0)</f>
        <v>ТМ-630/10</v>
      </c>
      <c r="D27" s="594">
        <f>VLOOKUP(F27,'Бух. учет'!A$2:E$241,5,0)</f>
        <v>630</v>
      </c>
      <c r="E27" s="594">
        <f>VLOOKUP(F27,'Бух. учет'!A$2:F$241,6,0)</f>
        <v>1982</v>
      </c>
      <c r="F27" s="667">
        <v>24216</v>
      </c>
      <c r="G27" s="595">
        <f>VLOOKUP(F27,'Бух. учет'!A$2:G$241,7,0)</f>
        <v>690</v>
      </c>
      <c r="H27" s="596" t="str">
        <f>VLOOKUP(F27,'Бух. учет'!A$2:H$241,8,0)</f>
        <v>TPAHCФOPMATOP  TM-630-10/04</v>
      </c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</row>
    <row r="28" spans="1:99" s="114" customFormat="1" ht="15.75" customHeight="1" x14ac:dyDescent="0.2">
      <c r="A28" s="599" t="s">
        <v>154</v>
      </c>
      <c r="B28" s="600" t="s">
        <v>1517</v>
      </c>
      <c r="C28" s="594" t="str">
        <f>VLOOKUP(F28,'Бух. учет'!A$2:D$241,4,0)</f>
        <v>ТМ-250/10</v>
      </c>
      <c r="D28" s="594">
        <f>VLOOKUP(F28,'Бух. учет'!A$2:E$241,5,0)</f>
        <v>250</v>
      </c>
      <c r="E28" s="594">
        <f>VLOOKUP(F28,'Бух. учет'!A$2:F$241,6,0)</f>
        <v>1979</v>
      </c>
      <c r="F28" s="668">
        <v>774569</v>
      </c>
      <c r="G28" s="595">
        <f>VLOOKUP(F28,'Бух. учет'!A$2:G$241,7,0)</f>
        <v>571</v>
      </c>
      <c r="H28" s="596" t="str">
        <f>VLOOKUP(F28,'Бух. учет'!A$2:H$241,8,0)</f>
        <v>TPAHCФOPMATOP  TM-250-10/04</v>
      </c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</row>
    <row r="29" spans="1:99" s="114" customFormat="1" ht="15.75" customHeight="1" x14ac:dyDescent="0.2">
      <c r="A29" s="597"/>
      <c r="B29" s="601" t="s">
        <v>1519</v>
      </c>
      <c r="C29" s="594" t="str">
        <f>VLOOKUP(F29,'Бух. учет'!A$2:D$241,4,0)</f>
        <v>ТМ-400/10</v>
      </c>
      <c r="D29" s="594">
        <f>VLOOKUP(F29,'Бух. учет'!A$2:E$241,5,0)</f>
        <v>400</v>
      </c>
      <c r="E29" s="594">
        <f>VLOOKUP(F29,'Бух. учет'!A$2:F$241,6,0)</f>
        <v>1979</v>
      </c>
      <c r="F29" s="667">
        <v>64467</v>
      </c>
      <c r="G29" s="595">
        <f>VLOOKUP(F29,'Бух. учет'!A$2:G$241,7,0)</f>
        <v>1169</v>
      </c>
      <c r="H29" s="596" t="str">
        <f>VLOOKUP(F29,'Бух. учет'!A$2:H$241,8,0)</f>
        <v>TPAHCФOPMATOP  TM-400-10/04</v>
      </c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</row>
    <row r="30" spans="1:99" s="114" customFormat="1" ht="15.75" customHeight="1" x14ac:dyDescent="0.2">
      <c r="A30" s="599" t="s">
        <v>156</v>
      </c>
      <c r="B30" s="600" t="s">
        <v>1517</v>
      </c>
      <c r="C30" s="594" t="str">
        <f>VLOOKUP(F30,'Бух. учет'!A$2:D$241,4,0)</f>
        <v>ТМ-250/10</v>
      </c>
      <c r="D30" s="594">
        <f>VLOOKUP(F30,'Бух. учет'!A$2:E$241,5,0)</f>
        <v>250</v>
      </c>
      <c r="E30" s="594">
        <f>VLOOKUP(F30,'Бух. учет'!A$2:F$241,6,0)</f>
        <v>1978</v>
      </c>
      <c r="F30" s="668">
        <v>13438</v>
      </c>
      <c r="G30" s="595">
        <f>VLOOKUP(F30,'Бух. учет'!A$2:G$241,7,0)</f>
        <v>661</v>
      </c>
      <c r="H30" s="596" t="str">
        <f>VLOOKUP(F30,'Бух. учет'!A$2:H$241,8,0)</f>
        <v>TPAHCФOPMATOP  TM-250-10/04</v>
      </c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</row>
    <row r="31" spans="1:99" s="114" customFormat="1" ht="15.75" customHeight="1" x14ac:dyDescent="0.2">
      <c r="A31" s="597"/>
      <c r="B31" s="601" t="s">
        <v>1519</v>
      </c>
      <c r="C31" s="594" t="str">
        <f>VLOOKUP(F31,'Бух. учет'!A$2:D$241,4,0)</f>
        <v>ТМ-250/10</v>
      </c>
      <c r="D31" s="594">
        <f>VLOOKUP(F31,'Бух. учет'!A$2:E$241,5,0)</f>
        <v>250</v>
      </c>
      <c r="E31" s="594">
        <f>VLOOKUP(F31,'Бух. учет'!A$2:F$241,6,0)</f>
        <v>1993</v>
      </c>
      <c r="F31" s="667">
        <v>10322</v>
      </c>
      <c r="G31" s="595">
        <f>VLOOKUP(F31,'Бух. учет'!A$2:G$241,7,0)</f>
        <v>662</v>
      </c>
      <c r="H31" s="596" t="str">
        <f>VLOOKUP(F31,'Бух. учет'!A$2:H$241,8,0)</f>
        <v>TPAHCФOPMATOP  TM-250-10/04</v>
      </c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</row>
    <row r="32" spans="1:99" s="114" customFormat="1" ht="15.75" customHeight="1" x14ac:dyDescent="0.2">
      <c r="A32" s="599" t="s">
        <v>155</v>
      </c>
      <c r="B32" s="600" t="s">
        <v>1517</v>
      </c>
      <c r="C32" s="594" t="str">
        <f>VLOOKUP(F32,'Бух. учет'!A$2:D$241,4,0)</f>
        <v>ТМ-630/10</v>
      </c>
      <c r="D32" s="594">
        <f>VLOOKUP(F32,'Бух. учет'!A$2:E$241,5,0)</f>
        <v>630</v>
      </c>
      <c r="E32" s="594">
        <f>VLOOKUP(F32,'Бух. учет'!A$2:F$241,6,0)</f>
        <v>1981</v>
      </c>
      <c r="F32" s="668">
        <v>18792</v>
      </c>
      <c r="G32" s="595">
        <f>VLOOKUP(F32,'Бух. учет'!A$2:G$241,7,0)</f>
        <v>582</v>
      </c>
      <c r="H32" s="596" t="str">
        <f>VLOOKUP(F32,'Бух. учет'!A$2:H$241,8,0)</f>
        <v>TPAHCФOPMATOP  TM-630-10/04</v>
      </c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</row>
    <row r="33" spans="1:99" s="114" customFormat="1" ht="15.75" customHeight="1" x14ac:dyDescent="0.2">
      <c r="A33" s="597"/>
      <c r="B33" s="601" t="s">
        <v>1519</v>
      </c>
      <c r="C33" s="594" t="str">
        <f>VLOOKUP(F33,'Бух. учет'!A$2:D$241,4,0)</f>
        <v>ТМ-630/10</v>
      </c>
      <c r="D33" s="594">
        <f>VLOOKUP(F33,'Бух. учет'!A$2:E$241,5,0)</f>
        <v>630</v>
      </c>
      <c r="E33" s="594">
        <f>VLOOKUP(F33,'Бух. учет'!A$2:F$241,6,0)</f>
        <v>1992</v>
      </c>
      <c r="F33" s="667">
        <v>65873</v>
      </c>
      <c r="G33" s="595">
        <f>VLOOKUP(F33,'Бух. учет'!A$2:G$241,7,0)</f>
        <v>1194</v>
      </c>
      <c r="H33" s="596" t="str">
        <f>VLOOKUP(F33,'Бух. учет'!A$2:H$241,8,0)</f>
        <v>TPAHCФOPMATOP  TM-630-10/04</v>
      </c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</row>
    <row r="34" spans="1:99" s="114" customFormat="1" ht="15.75" customHeight="1" x14ac:dyDescent="0.2">
      <c r="A34" s="599" t="s">
        <v>157</v>
      </c>
      <c r="B34" s="600" t="s">
        <v>1517</v>
      </c>
      <c r="C34" s="594" t="str">
        <f>VLOOKUP(F34,'Бух. учет'!A$2:D$241,4,0)</f>
        <v>ТМ-250/10</v>
      </c>
      <c r="D34" s="594">
        <f>VLOOKUP(F34,'Бух. учет'!A$2:E$241,5,0)</f>
        <v>250</v>
      </c>
      <c r="E34" s="594">
        <f>VLOOKUP(F34,'Бух. учет'!A$2:F$241,6,0)</f>
        <v>1979</v>
      </c>
      <c r="F34" s="668">
        <v>1075</v>
      </c>
      <c r="G34" s="595">
        <f>VLOOKUP(F34,'Бух. учет'!A$2:G$241,7,0)</f>
        <v>901</v>
      </c>
      <c r="H34" s="596" t="str">
        <f>VLOOKUP(F34,'Бух. учет'!A$2:H$241,8,0)</f>
        <v>TPAHCФOPMATOP  TM-250-10/04</v>
      </c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</row>
    <row r="35" spans="1:99" s="114" customFormat="1" ht="15.75" customHeight="1" x14ac:dyDescent="0.2">
      <c r="A35" s="597"/>
      <c r="B35" s="601" t="s">
        <v>1519</v>
      </c>
      <c r="C35" s="594" t="str">
        <f>VLOOKUP(F35,'Бух. учет'!A$2:D$241,4,0)</f>
        <v>ТМ-630/10</v>
      </c>
      <c r="D35" s="594">
        <f>VLOOKUP(F35,'Бух. учет'!A$2:E$241,5,0)</f>
        <v>630</v>
      </c>
      <c r="E35" s="594">
        <f>VLOOKUP(F35,'Бух. учет'!A$2:F$241,6,0)</f>
        <v>1982</v>
      </c>
      <c r="F35" s="667">
        <v>21180</v>
      </c>
      <c r="G35" s="595">
        <f>VLOOKUP(F35,'Бух. учет'!A$2:G$241,7,0)</f>
        <v>1452</v>
      </c>
      <c r="H35" s="596" t="str">
        <f>VLOOKUP(F35,'Бух. учет'!A$2:H$241,8,0)</f>
        <v>TPAHCФOPMATOP  TM-630-10/04</v>
      </c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</row>
    <row r="36" spans="1:99" s="114" customFormat="1" ht="15.75" customHeight="1" x14ac:dyDescent="0.2">
      <c r="A36" s="599" t="s">
        <v>158</v>
      </c>
      <c r="B36" s="600" t="s">
        <v>1517</v>
      </c>
      <c r="C36" s="594" t="str">
        <f>VLOOKUP(F36,'Бух. учет'!A$2:D$241,4,0)</f>
        <v>ТМ-630/10</v>
      </c>
      <c r="D36" s="594">
        <f>VLOOKUP(F36,'Бух. учет'!A$2:E$241,5,0)</f>
        <v>630</v>
      </c>
      <c r="E36" s="594">
        <f>VLOOKUP(F36,'Бух. учет'!A$2:F$241,6,0)</f>
        <v>1992</v>
      </c>
      <c r="F36" s="668">
        <v>64400</v>
      </c>
      <c r="G36" s="595">
        <f>VLOOKUP(F36,'Бух. учет'!A$2:G$241,7,0)</f>
        <v>893</v>
      </c>
      <c r="H36" s="596" t="str">
        <f>VLOOKUP(F36,'Бух. учет'!A$2:H$241,8,0)</f>
        <v>TPAHCФOPMATOP  TM-630-10/04</v>
      </c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</row>
    <row r="37" spans="1:99" s="114" customFormat="1" ht="15.75" customHeight="1" x14ac:dyDescent="0.2">
      <c r="A37" s="597"/>
      <c r="B37" s="601" t="s">
        <v>1519</v>
      </c>
      <c r="C37" s="594" t="str">
        <f>VLOOKUP(F37,'Бух. учет'!A$2:D$241,4,0)</f>
        <v>ТМ-630/10</v>
      </c>
      <c r="D37" s="594">
        <f>VLOOKUP(F37,'Бух. учет'!A$2:E$241,5,0)</f>
        <v>630</v>
      </c>
      <c r="E37" s="594">
        <f>VLOOKUP(F37,'Бух. учет'!A$2:F$241,6,0)</f>
        <v>1981</v>
      </c>
      <c r="F37" s="667">
        <v>19812</v>
      </c>
      <c r="G37" s="595">
        <f>VLOOKUP(F37,'Бух. учет'!A$2:G$241,7,0)</f>
        <v>1845</v>
      </c>
      <c r="H37" s="596" t="str">
        <f>VLOOKUP(F37,'Бух. учет'!A$2:H$241,8,0)</f>
        <v>TPAHCФOPMATOP  TM-630-10/04</v>
      </c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</row>
    <row r="38" spans="1:99" ht="15.75" customHeight="1" x14ac:dyDescent="0.2">
      <c r="A38" s="599" t="s">
        <v>241</v>
      </c>
      <c r="B38" s="600" t="s">
        <v>1517</v>
      </c>
      <c r="C38" s="594" t="str">
        <f>VLOOKUP(F38,'Бух. учет'!A$2:D$241,4,0)</f>
        <v>ТМ-250/10</v>
      </c>
      <c r="D38" s="594">
        <f>VLOOKUP(F38,'Бух. учет'!A$2:E$241,5,0)</f>
        <v>250</v>
      </c>
      <c r="E38" s="594">
        <f>VLOOKUP(F38,'Бух. учет'!A$2:F$241,6,0)</f>
        <v>1984</v>
      </c>
      <c r="F38" s="668">
        <v>979264</v>
      </c>
      <c r="G38" s="595">
        <f>VLOOKUP(F38,'Бух. учет'!A$2:G$241,7,0)</f>
        <v>624</v>
      </c>
      <c r="H38" s="596" t="str">
        <f>VLOOKUP(F38,'Бух. учет'!A$2:H$241,8,0)</f>
        <v>TPAHCФOPMATOP  TM-250-10/04</v>
      </c>
    </row>
    <row r="39" spans="1:99" ht="15.75" customHeight="1" x14ac:dyDescent="0.2">
      <c r="A39" s="597"/>
      <c r="B39" s="601" t="s">
        <v>1519</v>
      </c>
      <c r="C39" s="594" t="str">
        <f>VLOOKUP(F39,'Бух. учет'!A$2:D$241,4,0)</f>
        <v>ТМ-250/10</v>
      </c>
      <c r="D39" s="594">
        <f>VLOOKUP(F39,'Бух. учет'!A$2:E$241,5,0)</f>
        <v>250</v>
      </c>
      <c r="E39" s="594">
        <f>VLOOKUP(F39,'Бух. учет'!A$2:F$241,6,0)</f>
        <v>1977</v>
      </c>
      <c r="F39" s="667">
        <v>11103</v>
      </c>
      <c r="G39" s="595">
        <f>VLOOKUP(F39,'Бух. учет'!A$2:G$241,7,0)</f>
        <v>728</v>
      </c>
      <c r="H39" s="596" t="str">
        <f>VLOOKUP(F39,'Бух. учет'!A$2:H$241,8,0)</f>
        <v>TPAHCФOPMATOP  TM-250-10/04</v>
      </c>
    </row>
    <row r="40" spans="1:99" ht="15.75" customHeight="1" x14ac:dyDescent="0.2">
      <c r="A40" s="599" t="s">
        <v>242</v>
      </c>
      <c r="B40" s="600" t="s">
        <v>1517</v>
      </c>
      <c r="C40" s="594" t="str">
        <f>VLOOKUP(F40,'Бух. учет'!A$2:D$241,4,0)</f>
        <v>ТМ-250/10</v>
      </c>
      <c r="D40" s="594">
        <f>VLOOKUP(F40,'Бух. учет'!A$2:E$241,5,0)</f>
        <v>250</v>
      </c>
      <c r="E40" s="594">
        <f>VLOOKUP(F40,'Бух. учет'!A$2:F$241,6,0)</f>
        <v>1980</v>
      </c>
      <c r="F40" s="668">
        <v>181834</v>
      </c>
      <c r="G40" s="595">
        <f>VLOOKUP(F40,'Бух. учет'!A$2:G$241,7,0)</f>
        <v>828</v>
      </c>
      <c r="H40" s="596" t="str">
        <f>VLOOKUP(F40,'Бух. учет'!A$2:H$241,8,0)</f>
        <v>TPAHCФOPMATOP  TM-250-10/04</v>
      </c>
    </row>
    <row r="41" spans="1:99" ht="15.75" customHeight="1" x14ac:dyDescent="0.2">
      <c r="A41" s="597"/>
      <c r="B41" s="601" t="s">
        <v>1519</v>
      </c>
      <c r="C41" s="594" t="str">
        <f>VLOOKUP(F41,'Бух. учет'!A$2:D$241,4,0)</f>
        <v>ТМ-250/10</v>
      </c>
      <c r="D41" s="594">
        <f>VLOOKUP(F41,'Бух. учет'!A$2:E$241,5,0)</f>
        <v>250</v>
      </c>
      <c r="E41" s="594">
        <f>VLOOKUP(F41,'Бух. учет'!A$2:F$241,6,0)</f>
        <v>1981</v>
      </c>
      <c r="F41" s="667">
        <v>1778</v>
      </c>
      <c r="G41" s="595">
        <f>VLOOKUP(F41,'Бух. учет'!A$2:G$241,7,0)</f>
        <v>829</v>
      </c>
      <c r="H41" s="596" t="str">
        <f>VLOOKUP(F41,'Бух. учет'!A$2:H$241,8,0)</f>
        <v>TPAHCФOPMATOP  TM-250-10/04</v>
      </c>
    </row>
    <row r="42" spans="1:99" ht="15.75" customHeight="1" x14ac:dyDescent="0.2">
      <c r="A42" s="599" t="s">
        <v>243</v>
      </c>
      <c r="B42" s="600" t="s">
        <v>1517</v>
      </c>
      <c r="C42" s="594" t="str">
        <f>VLOOKUP(F42,'Бух. учет'!A$2:D$241,4,0)</f>
        <v>ТМ-630/10</v>
      </c>
      <c r="D42" s="594">
        <f>VLOOKUP(F42,'Бух. учет'!A$2:E$241,5,0)</f>
        <v>630</v>
      </c>
      <c r="E42" s="594">
        <f>VLOOKUP(F42,'Бух. учет'!A$2:F$241,6,0)</f>
        <v>1992</v>
      </c>
      <c r="F42" s="668">
        <v>65766</v>
      </c>
      <c r="G42" s="595">
        <f>VLOOKUP(F42,'Бух. учет'!A$2:G$241,7,0)</f>
        <v>543</v>
      </c>
      <c r="H42" s="596" t="str">
        <f>VLOOKUP(F42,'Бух. учет'!A$2:H$241,8,0)</f>
        <v>TPAHCФOPMATOP  TM-630-10/04</v>
      </c>
    </row>
    <row r="43" spans="1:99" ht="15.75" customHeight="1" x14ac:dyDescent="0.2">
      <c r="A43" s="597"/>
      <c r="B43" s="601" t="s">
        <v>1519</v>
      </c>
      <c r="C43" s="594" t="str">
        <f>VLOOKUP(F43,'Бух. учет'!A$2:D$241,4,0)</f>
        <v>ТМ-630/10</v>
      </c>
      <c r="D43" s="594">
        <f>VLOOKUP(F43,'Бух. учет'!A$2:E$241,5,0)</f>
        <v>630</v>
      </c>
      <c r="E43" s="594">
        <f>VLOOKUP(F43,'Бух. учет'!A$2:F$241,6,0)</f>
        <v>1991</v>
      </c>
      <c r="F43" s="667">
        <v>63618</v>
      </c>
      <c r="G43" s="595">
        <f>VLOOKUP(F43,'Бух. учет'!A$2:G$241,7,0)</f>
        <v>1090</v>
      </c>
      <c r="H43" s="596" t="str">
        <f>VLOOKUP(F43,'Бух. учет'!A$2:H$241,8,0)</f>
        <v>TPAHCФOPMATOP  TM-630-10/04</v>
      </c>
    </row>
    <row r="44" spans="1:99" ht="15.75" customHeight="1" x14ac:dyDescent="0.2">
      <c r="A44" s="599" t="s">
        <v>244</v>
      </c>
      <c r="B44" s="600" t="s">
        <v>1517</v>
      </c>
      <c r="C44" s="594" t="str">
        <f>VLOOKUP(F44,'Бух. учет'!A$2:D$241,4,0)</f>
        <v>ТМ-400/10</v>
      </c>
      <c r="D44" s="594">
        <f>VLOOKUP(F44,'Бух. учет'!A$2:E$241,5,0)</f>
        <v>400</v>
      </c>
      <c r="E44" s="594">
        <f>VLOOKUP(F44,'Бух. учет'!A$2:F$241,6,0)</f>
        <v>1992</v>
      </c>
      <c r="F44" s="668">
        <v>52818</v>
      </c>
      <c r="G44" s="595">
        <f>VLOOKUP(F44,'Бух. учет'!A$2:G$241,7,0)</f>
        <v>551</v>
      </c>
      <c r="H44" s="596" t="str">
        <f>VLOOKUP(F44,'Бух. учет'!A$2:H$241,8,0)</f>
        <v>TPAHCФOPMATOP  TMЭ-400-10/04</v>
      </c>
    </row>
    <row r="45" spans="1:99" ht="15.75" customHeight="1" x14ac:dyDescent="0.2">
      <c r="A45" s="597"/>
      <c r="B45" s="601" t="s">
        <v>1519</v>
      </c>
      <c r="C45" s="594" t="str">
        <f>VLOOKUP(F45,'Бух. учет'!A$2:D$241,4,0)</f>
        <v>ТМ-400/10</v>
      </c>
      <c r="D45" s="594">
        <f>VLOOKUP(F45,'Бух. учет'!A$2:E$241,5,0)</f>
        <v>400</v>
      </c>
      <c r="E45" s="594">
        <f>VLOOKUP(F45,'Бух. учет'!A$2:F$241,6,0)</f>
        <v>1992</v>
      </c>
      <c r="F45" s="667">
        <v>52859</v>
      </c>
      <c r="G45" s="595">
        <f>VLOOKUP(F45,'Бух. учет'!A$2:G$241,7,0)</f>
        <v>810</v>
      </c>
      <c r="H45" s="596" t="str">
        <f>VLOOKUP(F45,'Бух. учет'!A$2:H$241,8,0)</f>
        <v>TPAHCФOPMATOP  TM-400-10/04</v>
      </c>
    </row>
    <row r="46" spans="1:99" ht="15.75" customHeight="1" x14ac:dyDescent="0.2">
      <c r="A46" s="599" t="s">
        <v>245</v>
      </c>
      <c r="B46" s="600" t="s">
        <v>1517</v>
      </c>
      <c r="C46" s="594" t="str">
        <f>VLOOKUP(F46,'Бух. учет'!A$2:D$241,4,0)</f>
        <v>ТМ-400/10</v>
      </c>
      <c r="D46" s="594">
        <f>VLOOKUP(F46,'Бух. учет'!A$2:E$241,5,0)</f>
        <v>400</v>
      </c>
      <c r="E46" s="594">
        <f>VLOOKUP(F46,'Бух. учет'!A$2:F$241,6,0)</f>
        <v>1981</v>
      </c>
      <c r="F46" s="668">
        <v>11985</v>
      </c>
      <c r="G46" s="595">
        <f>VLOOKUP(F46,'Бух. учет'!A$2:G$241,7,0)</f>
        <v>912</v>
      </c>
      <c r="H46" s="596" t="str">
        <f>VLOOKUP(F46,'Бух. учет'!A$2:H$241,8,0)</f>
        <v>TPAHCФOPMATOP  TM-400-10/04</v>
      </c>
    </row>
    <row r="47" spans="1:99" ht="15.75" customHeight="1" x14ac:dyDescent="0.2">
      <c r="A47" s="597"/>
      <c r="B47" s="598" t="s">
        <v>1519</v>
      </c>
      <c r="C47" s="594" t="str">
        <f>VLOOKUP(F47,'Бух. учет'!A$2:D$241,4,0)</f>
        <v>ТМГ-400/10</v>
      </c>
      <c r="D47" s="594">
        <f>VLOOKUP(F47,'Бух. учет'!A$2:E$241,5,0)</f>
        <v>400</v>
      </c>
      <c r="E47" s="594">
        <f>VLOOKUP(F47,'Бух. учет'!A$2:F$241,6,0)</f>
        <v>2010</v>
      </c>
      <c r="F47" s="667">
        <v>23313</v>
      </c>
      <c r="G47" s="595">
        <f>VLOOKUP(F47,'Бух. учет'!A$2:G$241,7,0)</f>
        <v>2312</v>
      </c>
      <c r="H47" s="596" t="str">
        <f>VLOOKUP(F47,'Бух. учет'!A$2:H$241,8,0)</f>
        <v>TPAHCФOPMATOP  ТМГ-400-10/04</v>
      </c>
    </row>
    <row r="48" spans="1:99" ht="15.75" customHeight="1" x14ac:dyDescent="0.2">
      <c r="A48" s="599" t="s">
        <v>246</v>
      </c>
      <c r="B48" s="600" t="s">
        <v>1517</v>
      </c>
      <c r="C48" s="594" t="str">
        <f>VLOOKUP(F48,'Бух. учет'!A$2:D$241,4,0)</f>
        <v>ТМ-400/10</v>
      </c>
      <c r="D48" s="594">
        <f>VLOOKUP(F48,'Бух. учет'!A$2:E$241,5,0)</f>
        <v>400</v>
      </c>
      <c r="E48" s="594">
        <f>VLOOKUP(F48,'Бух. учет'!A$2:F$241,6,0)</f>
        <v>1984</v>
      </c>
      <c r="F48" s="669">
        <v>8664</v>
      </c>
      <c r="G48" s="595">
        <f>VLOOKUP(F48,'Бух. учет'!A$2:G$241,7,0)</f>
        <v>868</v>
      </c>
      <c r="H48" s="596" t="str">
        <f>VLOOKUP(F48,'Бух. учет'!A$2:H$241,8,0)</f>
        <v>TPAHCФOPMATOP  TM-400-10/04</v>
      </c>
    </row>
    <row r="49" spans="1:16" ht="15.75" customHeight="1" x14ac:dyDescent="0.2">
      <c r="A49" s="597"/>
      <c r="B49" s="601" t="s">
        <v>1519</v>
      </c>
      <c r="C49" s="594" t="str">
        <f>VLOOKUP(F49,'Бух. учет'!A$2:D$241,4,0)</f>
        <v>ТМ-400/10</v>
      </c>
      <c r="D49" s="594">
        <f>VLOOKUP(F49,'Бух. учет'!A$2:E$241,5,0)</f>
        <v>400</v>
      </c>
      <c r="E49" s="594">
        <f>VLOOKUP(F49,'Бух. учет'!A$2:F$241,6,0)</f>
        <v>1984</v>
      </c>
      <c r="F49" s="667">
        <v>78670</v>
      </c>
      <c r="G49" s="595">
        <f>VLOOKUP(F49,'Бух. учет'!A$2:G$241,7,0)</f>
        <v>869</v>
      </c>
      <c r="H49" s="596" t="str">
        <f>VLOOKUP(F49,'Бух. учет'!A$2:H$241,8,0)</f>
        <v>TPAHCФOPMATOP  TM-400-10/04</v>
      </c>
    </row>
    <row r="50" spans="1:16" ht="15.75" customHeight="1" x14ac:dyDescent="0.2">
      <c r="A50" s="599" t="s">
        <v>247</v>
      </c>
      <c r="B50" s="600" t="s">
        <v>1517</v>
      </c>
      <c r="C50" s="594" t="str">
        <f>VLOOKUP(F50,'Бух. учет'!A$2:D$241,4,0)</f>
        <v>ТМ-250/10</v>
      </c>
      <c r="D50" s="594">
        <f>VLOOKUP(F50,'Бух. учет'!A$2:E$241,5,0)</f>
        <v>250</v>
      </c>
      <c r="E50" s="594">
        <f>VLOOKUP(F50,'Бух. учет'!A$2:F$241,6,0)</f>
        <v>1984</v>
      </c>
      <c r="F50" s="668">
        <v>5075</v>
      </c>
      <c r="G50" s="595">
        <f>VLOOKUP(F50,'Бух. учет'!A$2:G$241,7,0)</f>
        <v>1898</v>
      </c>
      <c r="H50" s="596" t="str">
        <f>VLOOKUP(F50,'Бух. учет'!A$2:H$241,8,0)</f>
        <v>TPAHCФOPMATOP  TMЭ-250-10/04</v>
      </c>
      <c r="I50" s="363"/>
      <c r="J50" s="364"/>
      <c r="K50" s="364"/>
      <c r="L50" s="364"/>
      <c r="M50" s="363"/>
      <c r="N50" s="717"/>
      <c r="O50" s="717"/>
      <c r="P50" s="365"/>
    </row>
    <row r="51" spans="1:16" ht="15.75" customHeight="1" x14ac:dyDescent="0.2">
      <c r="A51" s="597"/>
      <c r="B51" s="601" t="s">
        <v>1519</v>
      </c>
      <c r="C51" s="594" t="str">
        <f>VLOOKUP(F51,'Бух. учет'!A$2:D$241,4,0)</f>
        <v>ТМ-400/10</v>
      </c>
      <c r="D51" s="594">
        <f>VLOOKUP(F51,'Бух. учет'!A$2:E$241,5,0)</f>
        <v>400</v>
      </c>
      <c r="E51" s="594">
        <f>VLOOKUP(F51,'Бух. учет'!A$2:F$241,6,0)</f>
        <v>1978</v>
      </c>
      <c r="F51" s="667">
        <v>4439</v>
      </c>
      <c r="G51" s="595">
        <f>VLOOKUP(F51,'Бух. учет'!A$2:G$241,7,0)</f>
        <v>719</v>
      </c>
      <c r="H51" s="596" t="str">
        <f>VLOOKUP(F51,'Бух. учет'!A$2:H$241,8,0)</f>
        <v>TPAHCФOPMATOP  TMЭ-400-10/04</v>
      </c>
      <c r="I51" s="356"/>
      <c r="J51" s="363"/>
      <c r="K51" s="363"/>
      <c r="L51" s="363"/>
      <c r="M51" s="363"/>
      <c r="N51" s="363"/>
      <c r="O51" s="363"/>
      <c r="P51" s="365"/>
    </row>
    <row r="52" spans="1:16" ht="15.75" customHeight="1" x14ac:dyDescent="0.2">
      <c r="A52" s="599" t="s">
        <v>248</v>
      </c>
      <c r="B52" s="600" t="s">
        <v>1517</v>
      </c>
      <c r="C52" s="594" t="str">
        <f>VLOOKUP(F52,'Бух. учет'!A$2:D$241,4,0)</f>
        <v>ТМ-400/10</v>
      </c>
      <c r="D52" s="594">
        <f>VLOOKUP(F52,'Бух. учет'!A$2:E$241,5,0)</f>
        <v>400</v>
      </c>
      <c r="E52" s="594">
        <f>VLOOKUP(F52,'Бух. учет'!A$2:F$241,6,0)</f>
        <v>1985</v>
      </c>
      <c r="F52" s="668">
        <v>16235</v>
      </c>
      <c r="G52" s="595">
        <f>VLOOKUP(F52,'Бух. учет'!A$2:G$241,7,0)</f>
        <v>720</v>
      </c>
      <c r="H52" s="596" t="str">
        <f>VLOOKUP(F52,'Бух. учет'!A$2:H$241,8,0)</f>
        <v>TPAHCФOPMATOP  TMЭ-400-10/04</v>
      </c>
      <c r="I52" s="363"/>
      <c r="J52" s="363"/>
      <c r="K52" s="365"/>
      <c r="L52" s="365"/>
      <c r="M52" s="365"/>
      <c r="N52" s="365"/>
      <c r="O52" s="365"/>
      <c r="P52" s="365"/>
    </row>
    <row r="53" spans="1:16" ht="15.75" customHeight="1" x14ac:dyDescent="0.2">
      <c r="A53" s="597"/>
      <c r="B53" s="601" t="s">
        <v>1519</v>
      </c>
      <c r="C53" s="594" t="str">
        <f>VLOOKUP(F53,'Бух. учет'!A$2:D$241,4,0)</f>
        <v>ТМ-400/10</v>
      </c>
      <c r="D53" s="594">
        <f>VLOOKUP(F53,'Бух. учет'!A$2:E$241,5,0)</f>
        <v>400</v>
      </c>
      <c r="E53" s="594">
        <f>VLOOKUP(F53,'Бух. учет'!A$2:F$241,6,0)</f>
        <v>1980</v>
      </c>
      <c r="F53" s="667">
        <v>72158</v>
      </c>
      <c r="G53" s="595">
        <f>VLOOKUP(F53,'Бух. учет'!A$2:G$241,7,0)</f>
        <v>721</v>
      </c>
      <c r="H53" s="596" t="str">
        <f>VLOOKUP(F53,'Бух. учет'!A$2:H$241,8,0)</f>
        <v>TPAHCФOPMATOP  TMЭ-400-10/04</v>
      </c>
      <c r="I53" s="356"/>
      <c r="J53" s="363"/>
      <c r="K53" s="365"/>
      <c r="L53" s="365"/>
      <c r="M53" s="365"/>
      <c r="N53" s="365"/>
      <c r="O53" s="365"/>
      <c r="P53" s="365"/>
    </row>
    <row r="54" spans="1:16" ht="15.75" customHeight="1" x14ac:dyDescent="0.2">
      <c r="A54" s="599" t="s">
        <v>249</v>
      </c>
      <c r="B54" s="600" t="s">
        <v>1517</v>
      </c>
      <c r="C54" s="594" t="str">
        <f>VLOOKUP(F54,'Бух. учет'!A$2:D$241,4,0)</f>
        <v>ТМ-630/10</v>
      </c>
      <c r="D54" s="594">
        <f>VLOOKUP(F54,'Бух. учет'!A$2:E$241,5,0)</f>
        <v>630</v>
      </c>
      <c r="E54" s="594">
        <f>VLOOKUP(F54,'Бух. учет'!A$2:F$241,6,0)</f>
        <v>1992</v>
      </c>
      <c r="F54" s="668">
        <v>65896</v>
      </c>
      <c r="G54" s="595">
        <f>VLOOKUP(F54,'Бух. учет'!A$2:G$241,7,0)</f>
        <v>517</v>
      </c>
      <c r="H54" s="596" t="str">
        <f>VLOOKUP(F54,'Бух. учет'!A$2:H$241,8,0)</f>
        <v>TPAHCФOPMATOP  TCBП-630-10/04</v>
      </c>
      <c r="I54" s="356"/>
      <c r="J54" s="363"/>
      <c r="K54" s="365"/>
      <c r="L54" s="365"/>
      <c r="M54" s="365"/>
      <c r="N54" s="365"/>
      <c r="O54" s="365"/>
      <c r="P54" s="365"/>
    </row>
    <row r="55" spans="1:16" ht="15.75" customHeight="1" x14ac:dyDescent="0.2">
      <c r="A55" s="597"/>
      <c r="B55" s="601" t="s">
        <v>1519</v>
      </c>
      <c r="C55" s="594" t="str">
        <f>VLOOKUP(F55,'Бух. учет'!A$2:D$241,4,0)</f>
        <v>ТМ-630/10</v>
      </c>
      <c r="D55" s="594">
        <f>VLOOKUP(F55,'Бух. учет'!A$2:E$241,5,0)</f>
        <v>630</v>
      </c>
      <c r="E55" s="594">
        <f>VLOOKUP(F55,'Бух. учет'!A$2:F$241,6,0)</f>
        <v>1992</v>
      </c>
      <c r="F55" s="667">
        <v>65926</v>
      </c>
      <c r="G55" s="595">
        <f>VLOOKUP(F55,'Бух. учет'!A$2:G$241,7,0)</f>
        <v>909</v>
      </c>
      <c r="H55" s="596" t="str">
        <f>VLOOKUP(F55,'Бух. учет'!A$2:H$241,8,0)</f>
        <v>TPAHCФOPMATOP  TM-630-10/04</v>
      </c>
      <c r="I55" s="366"/>
      <c r="J55" s="366"/>
      <c r="K55" s="365"/>
    </row>
    <row r="56" spans="1:16" ht="15.75" customHeight="1" x14ac:dyDescent="0.2">
      <c r="A56" s="602" t="s">
        <v>1521</v>
      </c>
      <c r="B56" s="600" t="s">
        <v>1517</v>
      </c>
      <c r="C56" s="594" t="str">
        <f>VLOOKUP(F56,'Бух. учет'!A$2:D$241,4,0)</f>
        <v>ТМ-630/10</v>
      </c>
      <c r="D56" s="594">
        <f>VLOOKUP(F56,'Бух. учет'!A$2:E$241,5,0)</f>
        <v>630</v>
      </c>
      <c r="E56" s="594">
        <f>VLOOKUP(F56,'Бух. учет'!A$2:F$241,6,0)</f>
        <v>1984</v>
      </c>
      <c r="F56" s="668">
        <v>31913</v>
      </c>
      <c r="G56" s="595">
        <f>VLOOKUP(F56,'Бух. учет'!A$2:G$241,7,0)</f>
        <v>1075</v>
      </c>
      <c r="H56" s="596" t="str">
        <f>VLOOKUP(F56,'Бух. учет'!A$2:H$241,8,0)</f>
        <v>TPAHCФOPMATOP  TM-630-10/04</v>
      </c>
      <c r="I56" s="356"/>
      <c r="J56" s="363"/>
      <c r="K56" s="365"/>
    </row>
    <row r="57" spans="1:16" ht="15.75" customHeight="1" x14ac:dyDescent="0.2">
      <c r="A57" s="603" t="s">
        <v>332</v>
      </c>
      <c r="B57" s="601" t="s">
        <v>1517</v>
      </c>
      <c r="C57" s="594" t="str">
        <f>VLOOKUP(F57,'Бух. учет'!A$2:D$241,4,0)</f>
        <v>ТМ-400/10</v>
      </c>
      <c r="D57" s="594">
        <f>VLOOKUP(F57,'Бух. учет'!A$2:E$241,5,0)</f>
        <v>400</v>
      </c>
      <c r="E57" s="594">
        <f>VLOOKUP(F57,'Бух. учет'!A$2:F$241,6,0)</f>
        <v>1984</v>
      </c>
      <c r="F57" s="667">
        <v>4290</v>
      </c>
      <c r="G57" s="595">
        <f>VLOOKUP(F57,'Бух. учет'!A$2:G$241,7,0)</f>
        <v>580</v>
      </c>
      <c r="H57" s="596" t="str">
        <f>VLOOKUP(F57,'Бух. учет'!A$2:H$241,8,0)</f>
        <v>TPAHCФOPMATOP  TMЭ-400-10/04</v>
      </c>
      <c r="I57" s="356"/>
      <c r="J57" s="363"/>
      <c r="K57" s="365"/>
    </row>
    <row r="58" spans="1:16" ht="15.75" customHeight="1" x14ac:dyDescent="0.2">
      <c r="A58" s="604"/>
      <c r="B58" s="600" t="s">
        <v>1519</v>
      </c>
      <c r="C58" s="594" t="str">
        <f>VLOOKUP(F58,'Бух. учет'!A$2:D$241,4,0)</f>
        <v>ТМ-630/10</v>
      </c>
      <c r="D58" s="594">
        <f>VLOOKUP(F58,'Бух. учет'!A$2:E$241,5,0)</f>
        <v>630</v>
      </c>
      <c r="E58" s="594">
        <f>VLOOKUP(F58,'Бух. учет'!A$2:F$241,6,0)</f>
        <v>1989</v>
      </c>
      <c r="F58" s="668">
        <v>51602</v>
      </c>
      <c r="G58" s="595">
        <f>VLOOKUP(F58,'Бух. учет'!A$2:G$241,7,0)</f>
        <v>579</v>
      </c>
      <c r="H58" s="596" t="str">
        <f>VLOOKUP(F58,'Бух. учет'!A$2:H$241,8,0)</f>
        <v>TPAHCФOPMATOP  TM-630-10/04</v>
      </c>
      <c r="I58" s="356"/>
      <c r="J58" s="363"/>
      <c r="K58" s="365"/>
    </row>
    <row r="59" spans="1:16" ht="15.75" customHeight="1" x14ac:dyDescent="0.2">
      <c r="A59" s="603" t="s">
        <v>333</v>
      </c>
      <c r="B59" s="601" t="s">
        <v>1517</v>
      </c>
      <c r="C59" s="594" t="str">
        <f>VLOOKUP(F59,'Бух. учет'!A$2:D$241,4,0)</f>
        <v>ТМ-400/10</v>
      </c>
      <c r="D59" s="594">
        <f>VLOOKUP(F59,'Бух. учет'!A$2:E$241,5,0)</f>
        <v>400</v>
      </c>
      <c r="E59" s="594">
        <f>VLOOKUP(F59,'Бух. учет'!A$2:F$241,6,0)</f>
        <v>1985</v>
      </c>
      <c r="F59" s="667">
        <v>23272</v>
      </c>
      <c r="G59" s="595">
        <f>VLOOKUP(F59,'Бух. учет'!A$2:G$241,7,0)</f>
        <v>552</v>
      </c>
      <c r="H59" s="596" t="str">
        <f>VLOOKUP(F59,'Бух. учет'!A$2:H$241,8,0)</f>
        <v>TPAHCФOPMATOP  TMЭ-400-10/04</v>
      </c>
      <c r="I59" s="356"/>
      <c r="J59" s="356"/>
    </row>
    <row r="60" spans="1:16" ht="15.75" customHeight="1" x14ac:dyDescent="0.2">
      <c r="A60" s="604"/>
      <c r="B60" s="600" t="s">
        <v>1519</v>
      </c>
      <c r="C60" s="594" t="str">
        <f>VLOOKUP(F60,'Бух. учет'!A$2:D$241,4,0)</f>
        <v>ТМ-400/10</v>
      </c>
      <c r="D60" s="594">
        <f>VLOOKUP(F60,'Бух. учет'!A$2:E$241,5,0)</f>
        <v>400</v>
      </c>
      <c r="E60" s="594">
        <f>VLOOKUP(F60,'Бух. учет'!A$2:F$241,6,0)</f>
        <v>1980</v>
      </c>
      <c r="F60" s="668">
        <v>71460</v>
      </c>
      <c r="G60" s="595">
        <f>VLOOKUP(F60,'Бух. учет'!A$2:G$241,7,0)</f>
        <v>548</v>
      </c>
      <c r="H60" s="596" t="str">
        <f>VLOOKUP(F60,'Бух. учет'!A$2:H$241,8,0)</f>
        <v>TPAHCФOPMATOP  TMЭ-400-10/04</v>
      </c>
      <c r="I60" s="356"/>
      <c r="J60" s="356"/>
    </row>
    <row r="61" spans="1:16" ht="15.75" customHeight="1" x14ac:dyDescent="0.2">
      <c r="A61" s="603" t="s">
        <v>334</v>
      </c>
      <c r="B61" s="601" t="s">
        <v>1517</v>
      </c>
      <c r="C61" s="594" t="str">
        <f>VLOOKUP(F61,'Бух. учет'!A$2:D$241,4,0)</f>
        <v>ТМ-400/10</v>
      </c>
      <c r="D61" s="594">
        <f>VLOOKUP(F61,'Бух. учет'!A$2:E$241,5,0)</f>
        <v>400</v>
      </c>
      <c r="E61" s="594">
        <f>VLOOKUP(F61,'Бух. учет'!A$2:F$241,6,0)</f>
        <v>1988</v>
      </c>
      <c r="F61" s="667">
        <v>36799</v>
      </c>
      <c r="G61" s="595">
        <f>VLOOKUP(F61,'Бух. учет'!A$2:G$241,7,0)</f>
        <v>555</v>
      </c>
      <c r="H61" s="596" t="str">
        <f>VLOOKUP(F61,'Бух. учет'!A$2:H$241,8,0)</f>
        <v>TPAHCФOPMATOP  TMЭ-400-10/04</v>
      </c>
      <c r="I61" s="356"/>
      <c r="J61" s="356"/>
    </row>
    <row r="62" spans="1:16" ht="15.75" customHeight="1" x14ac:dyDescent="0.2">
      <c r="A62" s="604"/>
      <c r="B62" s="600" t="s">
        <v>1519</v>
      </c>
      <c r="C62" s="594" t="str">
        <f>VLOOKUP(F62,'Бух. учет'!A$2:D$241,4,0)</f>
        <v>ТМ-400/10</v>
      </c>
      <c r="D62" s="594">
        <f>VLOOKUP(F62,'Бух. учет'!A$2:E$241,5,0)</f>
        <v>400</v>
      </c>
      <c r="E62" s="594">
        <f>VLOOKUP(F62,'Бух. учет'!A$2:F$241,6,0)</f>
        <v>1981</v>
      </c>
      <c r="F62" s="668">
        <v>11846</v>
      </c>
      <c r="G62" s="595">
        <f>VLOOKUP(F62,'Бух. учет'!A$2:G$241,7,0)</f>
        <v>581</v>
      </c>
      <c r="H62" s="596" t="str">
        <f>VLOOKUP(F62,'Бух. учет'!A$2:H$241,8,0)</f>
        <v>TPAHCФOPMATOP  ТМ-400-10/04</v>
      </c>
      <c r="I62" s="356"/>
      <c r="J62" s="356"/>
    </row>
    <row r="63" spans="1:16" ht="15.75" customHeight="1" x14ac:dyDescent="0.2">
      <c r="A63" s="603" t="s">
        <v>335</v>
      </c>
      <c r="B63" s="601" t="s">
        <v>1517</v>
      </c>
      <c r="C63" s="594" t="str">
        <f>VLOOKUP(F63,'Бух. учет'!A$2:D$241,4,0)</f>
        <v>ТМ-630/10</v>
      </c>
      <c r="D63" s="594">
        <f>VLOOKUP(F63,'Бух. учет'!A$2:E$241,5,0)</f>
        <v>630</v>
      </c>
      <c r="E63" s="594">
        <f>VLOOKUP(F63,'Бух. учет'!A$2:F$241,6,0)</f>
        <v>1985</v>
      </c>
      <c r="F63" s="667">
        <v>73796</v>
      </c>
      <c r="G63" s="595">
        <f>VLOOKUP(F63,'Бух. учет'!A$2:G$241,7,0)</f>
        <v>712</v>
      </c>
      <c r="H63" s="596" t="str">
        <f>VLOOKUP(F63,'Бух. учет'!A$2:H$241,8,0)</f>
        <v>TPAHCФOPMATOP  TM-630-10/04</v>
      </c>
      <c r="I63" s="356"/>
      <c r="J63" s="356"/>
    </row>
    <row r="64" spans="1:16" ht="15.75" customHeight="1" x14ac:dyDescent="0.2">
      <c r="A64" s="604"/>
      <c r="B64" s="600" t="s">
        <v>1519</v>
      </c>
      <c r="C64" s="594" t="str">
        <f>VLOOKUP(F64,'Бух. учет'!A$2:D$241,4,0)</f>
        <v>ТМ-630/10</v>
      </c>
      <c r="D64" s="594">
        <f>VLOOKUP(F64,'Бух. учет'!A$2:E$241,5,0)</f>
        <v>630</v>
      </c>
      <c r="E64" s="594">
        <f>VLOOKUP(F64,'Бух. учет'!A$2:F$241,6,0)</f>
        <v>1985</v>
      </c>
      <c r="F64" s="668">
        <v>73950</v>
      </c>
      <c r="G64" s="595">
        <f>VLOOKUP(F64,'Бух. учет'!A$2:G$241,7,0)</f>
        <v>713</v>
      </c>
      <c r="H64" s="596" t="str">
        <f>VLOOKUP(F64,'Бух. учет'!A$2:H$241,8,0)</f>
        <v>TPAHCФOPMATOP  TM-630-10/04</v>
      </c>
      <c r="I64" s="356"/>
      <c r="J64" s="356"/>
    </row>
    <row r="65" spans="1:10" ht="15.75" customHeight="1" x14ac:dyDescent="0.2">
      <c r="A65" s="603" t="s">
        <v>337</v>
      </c>
      <c r="B65" s="601" t="s">
        <v>1517</v>
      </c>
      <c r="C65" s="594" t="str">
        <f>VLOOKUP(F65,'Бух. учет'!A$2:D$241,4,0)</f>
        <v>ТМ-630/10</v>
      </c>
      <c r="D65" s="594">
        <f>VLOOKUP(F65,'Бух. учет'!A$2:E$241,5,0)</f>
        <v>630</v>
      </c>
      <c r="E65" s="594">
        <f>VLOOKUP(F65,'Бух. учет'!A$2:F$241,6,0)</f>
        <v>1982</v>
      </c>
      <c r="F65" s="667">
        <v>4007</v>
      </c>
      <c r="G65" s="595">
        <f>VLOOKUP(F65,'Бух. учет'!A$2:G$241,7,0)</f>
        <v>542</v>
      </c>
      <c r="H65" s="596" t="str">
        <f>VLOOKUP(F65,'Бух. учет'!A$2:H$241,8,0)</f>
        <v>TPAHCФOPMATOP  TM-630-10/04</v>
      </c>
      <c r="I65" s="356"/>
      <c r="J65" s="356"/>
    </row>
    <row r="66" spans="1:10" ht="15.75" customHeight="1" x14ac:dyDescent="0.2">
      <c r="A66" s="604"/>
      <c r="B66" s="600" t="s">
        <v>1519</v>
      </c>
      <c r="C66" s="594" t="str">
        <f>VLOOKUP(F66,'Бух. учет'!A$2:D$241,4,0)</f>
        <v>ТМ-630/10</v>
      </c>
      <c r="D66" s="594">
        <f>VLOOKUP(F66,'Бух. учет'!A$2:E$241,5,0)</f>
        <v>630</v>
      </c>
      <c r="E66" s="594">
        <f>VLOOKUP(F66,'Бух. учет'!A$2:F$241,6,0)</f>
        <v>1980</v>
      </c>
      <c r="F66" s="668">
        <v>486619</v>
      </c>
      <c r="G66" s="595">
        <f>VLOOKUP(F66,'Бух. учет'!A$2:G$241,7,0)</f>
        <v>722</v>
      </c>
      <c r="H66" s="596" t="str">
        <f>VLOOKUP(F66,'Бух. учет'!A$2:H$241,8,0)</f>
        <v>TPAHCФOPMATOP  TM-630-10/04</v>
      </c>
      <c r="I66" s="356"/>
      <c r="J66" s="356"/>
    </row>
    <row r="67" spans="1:10" ht="15.75" customHeight="1" x14ac:dyDescent="0.2">
      <c r="A67" s="603" t="s">
        <v>338</v>
      </c>
      <c r="B67" s="601" t="s">
        <v>1517</v>
      </c>
      <c r="C67" s="594" t="str">
        <f>VLOOKUP(F67,'Бух. учет'!A$2:D$241,4,0)</f>
        <v>ТМ-400/10</v>
      </c>
      <c r="D67" s="594">
        <f>VLOOKUP(F67,'Бух. учет'!A$2:E$241,5,0)</f>
        <v>400</v>
      </c>
      <c r="E67" s="594">
        <f>VLOOKUP(F67,'Бух. учет'!A$2:F$241,6,0)</f>
        <v>1981</v>
      </c>
      <c r="F67" s="667">
        <v>10654</v>
      </c>
      <c r="G67" s="595">
        <f>VLOOKUP(F67,'Бух. учет'!A$2:G$241,7,0)</f>
        <v>515</v>
      </c>
      <c r="H67" s="596" t="str">
        <f>VLOOKUP(F67,'Бух. учет'!A$2:H$241,8,0)</f>
        <v>TPAHCФOPMATOP  TM</v>
      </c>
      <c r="I67" s="356"/>
      <c r="J67" s="356"/>
    </row>
    <row r="68" spans="1:10" ht="16.5" customHeight="1" x14ac:dyDescent="0.2">
      <c r="A68" s="604"/>
      <c r="B68" s="600" t="s">
        <v>1519</v>
      </c>
      <c r="C68" s="594" t="str">
        <f>VLOOKUP(F68,'Бух. учет'!A$2:D$241,4,0)</f>
        <v>ТМ-400/10</v>
      </c>
      <c r="D68" s="594">
        <f>VLOOKUP(F68,'Бух. учет'!A$2:E$241,5,0)</f>
        <v>400</v>
      </c>
      <c r="E68" s="594">
        <f>VLOOKUP(F68,'Бух. учет'!A$2:F$241,6,0)</f>
        <v>1978</v>
      </c>
      <c r="F68" s="668">
        <v>4341</v>
      </c>
      <c r="G68" s="595">
        <f>VLOOKUP(F68,'Бух. учет'!A$2:G$241,7,0)</f>
        <v>601</v>
      </c>
      <c r="H68" s="596" t="str">
        <f>VLOOKUP(F68,'Бух. учет'!A$2:H$241,8,0)</f>
        <v>TPAHCФOPMATOP  TMЭ-400-10/04</v>
      </c>
      <c r="I68" s="356"/>
      <c r="J68" s="356"/>
    </row>
    <row r="69" spans="1:10" ht="15.75" customHeight="1" x14ac:dyDescent="0.2">
      <c r="A69" s="603" t="s">
        <v>339</v>
      </c>
      <c r="B69" s="601" t="s">
        <v>1517</v>
      </c>
      <c r="C69" s="594" t="str">
        <f>VLOOKUP(F69,'Бух. учет'!A$2:D$241,4,0)</f>
        <v>ТМ-400/10</v>
      </c>
      <c r="D69" s="594">
        <f>VLOOKUP(F69,'Бух. учет'!A$2:E$241,5,0)</f>
        <v>400</v>
      </c>
      <c r="E69" s="594">
        <f>VLOOKUP(F69,'Бух. учет'!A$2:F$241,6,0)</f>
        <v>1979</v>
      </c>
      <c r="F69" s="667">
        <v>9195</v>
      </c>
      <c r="G69" s="595">
        <f>VLOOKUP(F69,'Бух. учет'!A$2:G$241,7,0)</f>
        <v>602</v>
      </c>
      <c r="H69" s="596" t="str">
        <f>VLOOKUP(F69,'Бух. учет'!A$2:H$241,8,0)</f>
        <v>TPAHCФOPMATOP  TMЭ-400-10/04</v>
      </c>
      <c r="I69" s="356"/>
      <c r="J69" s="356"/>
    </row>
    <row r="70" spans="1:10" ht="15.75" customHeight="1" x14ac:dyDescent="0.2">
      <c r="A70" s="604"/>
      <c r="B70" s="600" t="s">
        <v>1519</v>
      </c>
      <c r="C70" s="594" t="str">
        <f>VLOOKUP(F70,'Бух. учет'!A$2:D$241,4,0)</f>
        <v>ТМ-630/10</v>
      </c>
      <c r="D70" s="594">
        <f>VLOOKUP(F70,'Бух. учет'!A$2:E$241,5,0)</f>
        <v>630</v>
      </c>
      <c r="E70" s="594">
        <f>VLOOKUP(F70,'Бух. учет'!A$2:F$241,6,0)</f>
        <v>1986</v>
      </c>
      <c r="F70" s="668">
        <v>40906</v>
      </c>
      <c r="G70" s="595">
        <f>VLOOKUP(F70,'Бух. учет'!A$2:G$241,7,0)</f>
        <v>600</v>
      </c>
      <c r="H70" s="596" t="str">
        <f>VLOOKUP(F70,'Бух. учет'!A$2:H$241,8,0)</f>
        <v>TPAHCФOPMATOP  TM-630-10/04</v>
      </c>
      <c r="I70" s="356"/>
      <c r="J70" s="356"/>
    </row>
    <row r="71" spans="1:10" ht="15.75" customHeight="1" x14ac:dyDescent="0.2">
      <c r="A71" s="603" t="s">
        <v>340</v>
      </c>
      <c r="B71" s="601" t="s">
        <v>1517</v>
      </c>
      <c r="C71" s="594" t="str">
        <f>VLOOKUP(F71,'Бух. учет'!A$2:D$241,4,0)</f>
        <v>ТМ-630/10</v>
      </c>
      <c r="D71" s="594">
        <f>VLOOKUP(F71,'Бух. учет'!A$2:E$241,5,0)</f>
        <v>630</v>
      </c>
      <c r="E71" s="594" t="str">
        <f>VLOOKUP(F71,'Бух. учет'!A$2:F$241,6,0)</f>
        <v>---</v>
      </c>
      <c r="F71" s="667">
        <v>13085</v>
      </c>
      <c r="G71" s="595">
        <f>VLOOKUP(F71,'Бух. учет'!A$2:G$241,7,0)</f>
        <v>830</v>
      </c>
      <c r="H71" s="596" t="str">
        <f>VLOOKUP(F71,'Бух. учет'!A$2:H$241,8,0)</f>
        <v>TPAHCФOPMATOP  TMЭ-400-10</v>
      </c>
      <c r="I71" s="356"/>
      <c r="J71" s="356"/>
    </row>
    <row r="72" spans="1:10" ht="15.75" customHeight="1" x14ac:dyDescent="0.2">
      <c r="A72" s="604"/>
      <c r="B72" s="600" t="s">
        <v>1519</v>
      </c>
      <c r="C72" s="594" t="str">
        <f>VLOOKUP(F72,'Бух. учет'!A$2:D$241,4,0)</f>
        <v>ТМ-630/10</v>
      </c>
      <c r="D72" s="594">
        <f>VLOOKUP(F72,'Бух. учет'!A$2:E$241,5,0)</f>
        <v>630</v>
      </c>
      <c r="E72" s="594">
        <f>VLOOKUP(F72,'Бух. учет'!A$2:F$241,6,0)</f>
        <v>1979</v>
      </c>
      <c r="F72" s="668">
        <v>1203</v>
      </c>
      <c r="G72" s="595">
        <f>VLOOKUP(F72,'Бух. учет'!A$2:G$241,7,0)</f>
        <v>510</v>
      </c>
      <c r="H72" s="596" t="str">
        <f>VLOOKUP(F72,'Бух. учет'!A$2:H$241,8,0)</f>
        <v>TPAHCФOPMATOP  TM-630-10/04</v>
      </c>
      <c r="I72" s="356"/>
      <c r="J72" s="356"/>
    </row>
    <row r="73" spans="1:10" ht="15.75" customHeight="1" x14ac:dyDescent="0.2">
      <c r="A73" s="603" t="s">
        <v>341</v>
      </c>
      <c r="B73" s="601" t="s">
        <v>1517</v>
      </c>
      <c r="C73" s="594" t="str">
        <f>VLOOKUP(F73,'Бух. учет'!A$2:D$241,4,0)</f>
        <v>ТМ-630/10</v>
      </c>
      <c r="D73" s="594">
        <f>VLOOKUP(F73,'Бух. учет'!A$2:E$241,5,0)</f>
        <v>630</v>
      </c>
      <c r="E73" s="594">
        <f>VLOOKUP(F73,'Бух. учет'!A$2:F$241,6,0)</f>
        <v>1992</v>
      </c>
      <c r="F73" s="667">
        <v>65883</v>
      </c>
      <c r="G73" s="595">
        <f>VLOOKUP(F73,'Бух. учет'!A$2:G$241,7,0)</f>
        <v>1482</v>
      </c>
      <c r="H73" s="596" t="str">
        <f>VLOOKUP(F73,'Бух. учет'!A$2:H$241,8,0)</f>
        <v>TPAHCФOPMATOP  TM-630-10/04</v>
      </c>
      <c r="I73" s="356"/>
      <c r="J73" s="356"/>
    </row>
    <row r="74" spans="1:10" ht="15.75" customHeight="1" x14ac:dyDescent="0.2">
      <c r="A74" s="604"/>
      <c r="B74" s="600" t="s">
        <v>1519</v>
      </c>
      <c r="C74" s="594" t="str">
        <f>VLOOKUP(F74,'Бух. учет'!A$2:D$241,4,0)</f>
        <v>ТМ-400/10</v>
      </c>
      <c r="D74" s="594">
        <f>VLOOKUP(F74,'Бух. учет'!A$2:E$241,5,0)</f>
        <v>400</v>
      </c>
      <c r="E74" s="594">
        <f>VLOOKUP(F74,'Бух. учет'!A$2:F$241,6,0)</f>
        <v>1982</v>
      </c>
      <c r="F74" s="668">
        <v>822</v>
      </c>
      <c r="G74" s="595">
        <f>VLOOKUP(F74,'Бух. учет'!A$2:G$241,7,0)</f>
        <v>562</v>
      </c>
      <c r="H74" s="596" t="str">
        <f>VLOOKUP(F74,'Бух. учет'!A$2:H$241,8,0)</f>
        <v>TPAHCФOPMATOP  TMЭ-400-10/04</v>
      </c>
      <c r="I74" s="356"/>
      <c r="J74" s="356"/>
    </row>
    <row r="75" spans="1:10" ht="15.75" customHeight="1" x14ac:dyDescent="0.2">
      <c r="A75" s="605" t="s">
        <v>373</v>
      </c>
      <c r="B75" s="601" t="s">
        <v>1517</v>
      </c>
      <c r="C75" s="594" t="str">
        <f>VLOOKUP(F75,'Бух. учет'!A$2:D$241,4,0)</f>
        <v>ТМ-630/10</v>
      </c>
      <c r="D75" s="594">
        <f>VLOOKUP(F75,'Бух. учет'!A$2:E$241,5,0)</f>
        <v>630</v>
      </c>
      <c r="E75" s="594">
        <f>VLOOKUP(F75,'Бух. учет'!A$2:F$241,6,0)</f>
        <v>1984</v>
      </c>
      <c r="F75" s="667">
        <v>29831</v>
      </c>
      <c r="G75" s="595">
        <f>VLOOKUP(F75,'Бух. учет'!A$2:G$241,7,0)</f>
        <v>545</v>
      </c>
      <c r="H75" s="596" t="str">
        <f>VLOOKUP(F75,'Бух. учет'!A$2:H$241,8,0)</f>
        <v>TPAHCФOPMATOP  TM-630-10/04</v>
      </c>
      <c r="I75" s="356"/>
      <c r="J75" s="356"/>
    </row>
    <row r="76" spans="1:10" ht="15.75" customHeight="1" x14ac:dyDescent="0.2">
      <c r="A76" s="604"/>
      <c r="B76" s="600" t="s">
        <v>1519</v>
      </c>
      <c r="C76" s="594" t="str">
        <f>VLOOKUP(F76,'Бух. учет'!A$2:D$241,4,0)</f>
        <v>ТМ-630/10</v>
      </c>
      <c r="D76" s="594">
        <f>VLOOKUP(F76,'Бух. учет'!A$2:E$241,5,0)</f>
        <v>630</v>
      </c>
      <c r="E76" s="594">
        <f>VLOOKUP(F76,'Бух. учет'!A$2:F$241,6,0)</f>
        <v>1984</v>
      </c>
      <c r="F76" s="668">
        <v>8667</v>
      </c>
      <c r="G76" s="595">
        <f>VLOOKUP(F76,'Бух. учет'!A$2:G$241,7,0)</f>
        <v>631</v>
      </c>
      <c r="H76" s="596" t="str">
        <f>VLOOKUP(F76,'Бух. учет'!A$2:H$241,8,0)</f>
        <v>TPAHCФOPMATOP  TM-630-10/04</v>
      </c>
      <c r="I76" s="356"/>
      <c r="J76" s="356"/>
    </row>
    <row r="77" spans="1:10" ht="15.75" customHeight="1" x14ac:dyDescent="0.2">
      <c r="A77" s="605" t="s">
        <v>374</v>
      </c>
      <c r="B77" s="601" t="s">
        <v>1517</v>
      </c>
      <c r="C77" s="594" t="str">
        <f>VLOOKUP(F77,'Бух. учет'!A$2:D$241,4,0)</f>
        <v>ТМ-630/10</v>
      </c>
      <c r="D77" s="594">
        <f>VLOOKUP(F77,'Бух. учет'!A$2:E$241,5,0)</f>
        <v>630</v>
      </c>
      <c r="E77" s="594">
        <f>VLOOKUP(F77,'Бух. учет'!A$2:F$241,6,0)</f>
        <v>1981</v>
      </c>
      <c r="F77" s="667">
        <v>819863</v>
      </c>
      <c r="G77" s="595">
        <f>VLOOKUP(F77,'Бух. учет'!A$2:G$241,7,0)</f>
        <v>726</v>
      </c>
      <c r="H77" s="596" t="str">
        <f>VLOOKUP(F77,'Бух. учет'!A$2:H$241,8,0)</f>
        <v>TPAHCФOPMATOP  TM-630-10/04</v>
      </c>
      <c r="I77" s="356"/>
      <c r="J77" s="356"/>
    </row>
    <row r="78" spans="1:10" ht="15.75" customHeight="1" x14ac:dyDescent="0.2">
      <c r="A78" s="604"/>
      <c r="B78" s="600" t="s">
        <v>1519</v>
      </c>
      <c r="C78" s="594" t="str">
        <f>VLOOKUP(F78,'Бух. учет'!A$2:D$241,4,0)</f>
        <v>ТМ-630/10</v>
      </c>
      <c r="D78" s="594">
        <f>VLOOKUP(F78,'Бух. учет'!A$2:E$241,5,0)</f>
        <v>630</v>
      </c>
      <c r="E78" s="594">
        <f>VLOOKUP(F78,'Бух. учет'!A$2:F$241,6,0)</f>
        <v>1981</v>
      </c>
      <c r="F78" s="668">
        <v>19745</v>
      </c>
      <c r="G78" s="595">
        <f>VLOOKUP(F78,'Бух. учет'!A$2:G$241,7,0)</f>
        <v>727</v>
      </c>
      <c r="H78" s="596" t="str">
        <f>VLOOKUP(F78,'Бух. учет'!A$2:H$241,8,0)</f>
        <v>TPAHCФOPMATOP  TM-630-10/04</v>
      </c>
      <c r="I78" s="356"/>
      <c r="J78" s="356"/>
    </row>
    <row r="79" spans="1:10" ht="15.75" customHeight="1" x14ac:dyDescent="0.2">
      <c r="A79" s="603" t="s">
        <v>382</v>
      </c>
      <c r="B79" s="601" t="s">
        <v>1517</v>
      </c>
      <c r="C79" s="594" t="str">
        <f>VLOOKUP(F79,'Бух. учет'!A$2:D$241,4,0)</f>
        <v>ТМ-630/10</v>
      </c>
      <c r="D79" s="594">
        <f>VLOOKUP(F79,'Бух. учет'!A$2:E$241,5,0)</f>
        <v>630</v>
      </c>
      <c r="E79" s="594">
        <f>VLOOKUP(F79,'Бух. учет'!A$2:F$241,6,0)</f>
        <v>1991</v>
      </c>
      <c r="F79" s="667">
        <v>63789</v>
      </c>
      <c r="G79" s="595">
        <f>VLOOKUP(F79,'Бух. учет'!A$2:G$241,7,0)</f>
        <v>1527</v>
      </c>
      <c r="H79" s="596" t="str">
        <f>VLOOKUP(F79,'Бух. учет'!A$2:H$241,8,0)</f>
        <v>TPAHCФOPMATOP  TM-630-10/04</v>
      </c>
      <c r="I79" s="356"/>
      <c r="J79" s="356"/>
    </row>
    <row r="80" spans="1:10" ht="15.75" customHeight="1" x14ac:dyDescent="0.2">
      <c r="A80" s="604"/>
      <c r="B80" s="600" t="s">
        <v>1519</v>
      </c>
      <c r="C80" s="594" t="str">
        <f>VLOOKUP(F80,'Бух. учет'!A$2:D$241,4,0)</f>
        <v>ТМ-400/10</v>
      </c>
      <c r="D80" s="594">
        <f>VLOOKUP(F80,'Бух. учет'!A$2:E$241,5,0)</f>
        <v>400</v>
      </c>
      <c r="E80" s="594">
        <f>VLOOKUP(F80,'Бух. учет'!A$2:F$241,6,0)</f>
        <v>1981</v>
      </c>
      <c r="F80" s="668">
        <v>12289</v>
      </c>
      <c r="G80" s="595">
        <f>VLOOKUP(F80,'Бух. учет'!A$2:G$241,7,0)</f>
        <v>566</v>
      </c>
      <c r="H80" s="596" t="str">
        <f>VLOOKUP(F80,'Бух. учет'!A$2:H$241,8,0)</f>
        <v>TPAHCФOPMATOP  TM-400-10/04</v>
      </c>
      <c r="I80" s="356"/>
      <c r="J80" s="356"/>
    </row>
    <row r="81" spans="1:10" ht="15.75" customHeight="1" x14ac:dyDescent="0.2">
      <c r="A81" s="603" t="s">
        <v>395</v>
      </c>
      <c r="B81" s="601" t="s">
        <v>1517</v>
      </c>
      <c r="C81" s="594" t="str">
        <f>VLOOKUP(F81,'Бух. учет'!A$2:D$241,4,0)</f>
        <v>ТМ-400/10</v>
      </c>
      <c r="D81" s="594">
        <f>VLOOKUP(F81,'Бух. учет'!A$2:E$241,5,0)</f>
        <v>400</v>
      </c>
      <c r="E81" s="594">
        <f>VLOOKUP(F81,'Бух. учет'!A$2:F$241,6,0)</f>
        <v>1981</v>
      </c>
      <c r="F81" s="667">
        <v>11986</v>
      </c>
      <c r="G81" s="595">
        <f>VLOOKUP(F81,'Бух. учет'!A$2:G$241,7,0)</f>
        <v>563</v>
      </c>
      <c r="H81" s="596" t="str">
        <f>VLOOKUP(F81,'Бух. учет'!A$2:H$241,8,0)</f>
        <v>TPAHCФOPMATOP  TMЭ-400-10/04</v>
      </c>
      <c r="I81" s="356"/>
      <c r="J81" s="356"/>
    </row>
    <row r="82" spans="1:10" ht="15.75" customHeight="1" x14ac:dyDescent="0.2">
      <c r="A82" s="604"/>
      <c r="B82" s="600" t="s">
        <v>1519</v>
      </c>
      <c r="C82" s="594" t="str">
        <f>VLOOKUP(F82,'Бух. учет'!A$2:D$241,4,0)</f>
        <v>ТМ-400/10</v>
      </c>
      <c r="D82" s="594">
        <f>VLOOKUP(F82,'Бух. учет'!A$2:E$241,5,0)</f>
        <v>400</v>
      </c>
      <c r="E82" s="594">
        <f>VLOOKUP(F82,'Бух. учет'!A$2:F$241,6,0)</f>
        <v>1993</v>
      </c>
      <c r="F82" s="668">
        <v>57986</v>
      </c>
      <c r="G82" s="595">
        <f>VLOOKUP(F82,'Бух. учет'!A$2:G$241,7,0)</f>
        <v>564</v>
      </c>
      <c r="H82" s="596" t="str">
        <f>VLOOKUP(F82,'Бух. учет'!A$2:H$241,8,0)</f>
        <v>TPAHCФOPMATOP  TMЭ-400-10/04</v>
      </c>
      <c r="I82" s="356"/>
      <c r="J82" s="356"/>
    </row>
    <row r="83" spans="1:10" ht="15.75" customHeight="1" x14ac:dyDescent="0.2">
      <c r="A83" s="603" t="s">
        <v>401</v>
      </c>
      <c r="B83" s="601" t="s">
        <v>1517</v>
      </c>
      <c r="C83" s="594" t="str">
        <f>VLOOKUP(F83,'Бух. учет'!A$2:D$241,4,0)</f>
        <v>ТМ-400/10</v>
      </c>
      <c r="D83" s="594">
        <f>VLOOKUP(F83,'Бух. учет'!A$2:E$241,5,0)</f>
        <v>400</v>
      </c>
      <c r="E83" s="594">
        <f>VLOOKUP(F83,'Бух. учет'!A$2:F$241,6,0)</f>
        <v>2010</v>
      </c>
      <c r="F83" s="667">
        <v>23546</v>
      </c>
      <c r="G83" s="595">
        <f>VLOOKUP(F83,'Бух. учет'!A$2:G$241,7,0)</f>
        <v>2057</v>
      </c>
      <c r="H83" s="596" t="str">
        <f>VLOOKUP(F83,'Бух. учет'!A$2:H$241,8,0)</f>
        <v>TPAHCФOPMATOP  ТМГ-400-10/04</v>
      </c>
      <c r="I83" s="356"/>
      <c r="J83" s="356"/>
    </row>
    <row r="84" spans="1:10" ht="15.75" customHeight="1" x14ac:dyDescent="0.2">
      <c r="A84" s="604"/>
      <c r="B84" s="600" t="s">
        <v>1519</v>
      </c>
      <c r="C84" s="594" t="str">
        <f>VLOOKUP(F84,'Бух. учет'!A$2:D$241,4,0)</f>
        <v>ТМ-400/10</v>
      </c>
      <c r="D84" s="594">
        <f>VLOOKUP(F84,'Бух. учет'!A$2:E$241,5,0)</f>
        <v>400</v>
      </c>
      <c r="E84" s="594">
        <f>VLOOKUP(F84,'Бух. учет'!A$2:F$241,6,0)</f>
        <v>1984</v>
      </c>
      <c r="F84" s="668">
        <v>18296</v>
      </c>
      <c r="G84" s="595">
        <f>VLOOKUP(F84,'Бух. учет'!A$2:G$241,7,0)</f>
        <v>568</v>
      </c>
      <c r="H84" s="596" t="str">
        <f>VLOOKUP(F84,'Бух. учет'!A$2:H$241,8,0)</f>
        <v>TPAHCФOPMATOP  TM-400-10/04</v>
      </c>
      <c r="I84" s="356"/>
      <c r="J84" s="356"/>
    </row>
    <row r="85" spans="1:10" ht="15.75" customHeight="1" x14ac:dyDescent="0.2">
      <c r="A85" s="603" t="s">
        <v>417</v>
      </c>
      <c r="B85" s="601" t="s">
        <v>1517</v>
      </c>
      <c r="C85" s="594" t="str">
        <f>VLOOKUP(F85,'Бух. учет'!A$2:D$241,4,0)</f>
        <v>ТМ-400/10</v>
      </c>
      <c r="D85" s="594">
        <f>VLOOKUP(F85,'Бух. учет'!A$2:E$241,5,0)</f>
        <v>400</v>
      </c>
      <c r="E85" s="594">
        <f>VLOOKUP(F85,'Бух. учет'!A$2:F$241,6,0)</f>
        <v>1983</v>
      </c>
      <c r="F85" s="667">
        <v>16256</v>
      </c>
      <c r="G85" s="595">
        <f>VLOOKUP(F85,'Бух. учет'!A$2:G$241,7,0)</f>
        <v>614</v>
      </c>
      <c r="H85" s="596" t="str">
        <f>VLOOKUP(F85,'Бух. учет'!A$2:H$241,8,0)</f>
        <v>TPAHCФOPMATOP  TMЭ-400-10/04</v>
      </c>
      <c r="I85" s="356"/>
      <c r="J85" s="356"/>
    </row>
    <row r="86" spans="1:10" ht="15.75" customHeight="1" x14ac:dyDescent="0.2">
      <c r="A86" s="604"/>
      <c r="B86" s="600" t="s">
        <v>1519</v>
      </c>
      <c r="C86" s="594" t="str">
        <f>VLOOKUP(F86,'Бух. учет'!A$2:D$241,4,0)</f>
        <v>ТМ-400/10</v>
      </c>
      <c r="D86" s="594">
        <f>VLOOKUP(F86,'Бух. учет'!A$2:E$241,5,0)</f>
        <v>400</v>
      </c>
      <c r="E86" s="594">
        <f>VLOOKUP(F86,'Бух. учет'!A$2:F$241,6,0)</f>
        <v>1982</v>
      </c>
      <c r="F86" s="668">
        <v>12823</v>
      </c>
      <c r="G86" s="595">
        <f>VLOOKUP(F86,'Бух. учет'!A$2:G$241,7,0)</f>
        <v>615</v>
      </c>
      <c r="H86" s="596" t="str">
        <f>VLOOKUP(F86,'Бух. учет'!A$2:H$241,8,0)</f>
        <v>TPAHCФOPMATOP  TMЭ-400-10/04</v>
      </c>
      <c r="I86" s="356"/>
      <c r="J86" s="356"/>
    </row>
    <row r="87" spans="1:10" ht="15.75" customHeight="1" x14ac:dyDescent="0.2">
      <c r="A87" s="603" t="s">
        <v>428</v>
      </c>
      <c r="B87" s="601" t="s">
        <v>1517</v>
      </c>
      <c r="C87" s="594" t="str">
        <f>VLOOKUP(F87,'Бух. учет'!A$2:D$241,4,0)</f>
        <v>ТМ-400/10</v>
      </c>
      <c r="D87" s="594">
        <f>VLOOKUP(F87,'Бух. учет'!A$2:E$241,5,0)</f>
        <v>400</v>
      </c>
      <c r="E87" s="594">
        <f>VLOOKUP(F87,'Бух. учет'!A$2:F$241,6,0)</f>
        <v>1989</v>
      </c>
      <c r="F87" s="667">
        <v>40613</v>
      </c>
      <c r="G87" s="595">
        <f>VLOOKUP(F87,'Бух. учет'!A$2:G$241,7,0)</f>
        <v>569</v>
      </c>
      <c r="H87" s="596" t="str">
        <f>VLOOKUP(F87,'Бух. учет'!A$2:H$241,8,0)</f>
        <v>TPAHCФOPMATOP  TM-400-10/04</v>
      </c>
      <c r="I87" s="356"/>
      <c r="J87" s="356"/>
    </row>
    <row r="88" spans="1:10" ht="15.75" customHeight="1" x14ac:dyDescent="0.2">
      <c r="A88" s="604"/>
      <c r="B88" s="600" t="s">
        <v>1519</v>
      </c>
      <c r="C88" s="594" t="str">
        <f>VLOOKUP(F88,'Бух. учет'!A$2:D$241,4,0)</f>
        <v>ТМ-630/10</v>
      </c>
      <c r="D88" s="594">
        <f>VLOOKUP(F88,'Бух. учет'!A$2:E$241,5,0)</f>
        <v>630</v>
      </c>
      <c r="E88" s="594">
        <f>VLOOKUP(F88,'Бух. учет'!A$2:F$241,6,0)</f>
        <v>1981</v>
      </c>
      <c r="F88" s="668">
        <v>19805</v>
      </c>
      <c r="G88" s="595">
        <f>VLOOKUP(F88,'Бух. учет'!A$2:G$241,7,0)</f>
        <v>749</v>
      </c>
      <c r="H88" s="596" t="str">
        <f>VLOOKUP(F88,'Бух. учет'!A$2:H$241,8,0)</f>
        <v>TPAHCФOPMATOP  TM-630-10/04</v>
      </c>
      <c r="I88" s="356"/>
      <c r="J88" s="356"/>
    </row>
    <row r="89" spans="1:10" ht="15.75" customHeight="1" x14ac:dyDescent="0.2">
      <c r="A89" s="603" t="s">
        <v>433</v>
      </c>
      <c r="B89" s="601" t="s">
        <v>1517</v>
      </c>
      <c r="C89" s="594" t="str">
        <f>VLOOKUP(F89,'Бух. учет'!A$2:D$241,4,0)</f>
        <v>ТМ-400/10</v>
      </c>
      <c r="D89" s="594">
        <f>VLOOKUP(F89,'Бух. учет'!A$2:E$241,5,0)</f>
        <v>400</v>
      </c>
      <c r="E89" s="594">
        <f>VLOOKUP(F89,'Бух. учет'!A$2:F$241,6,0)</f>
        <v>1978</v>
      </c>
      <c r="F89" s="667">
        <v>33537</v>
      </c>
      <c r="G89" s="595">
        <f>VLOOKUP(F89,'Бух. учет'!A$2:G$241,7,0)</f>
        <v>603</v>
      </c>
      <c r="H89" s="596" t="str">
        <f>VLOOKUP(F89,'Бух. учет'!A$2:H$241,8,0)</f>
        <v>TPAHCФOPMATOP  TMЭ-400-10/04</v>
      </c>
      <c r="I89" s="356"/>
      <c r="J89" s="356"/>
    </row>
    <row r="90" spans="1:10" ht="15.75" customHeight="1" x14ac:dyDescent="0.2">
      <c r="A90" s="604"/>
      <c r="B90" s="600" t="s">
        <v>1519</v>
      </c>
      <c r="C90" s="594" t="str">
        <f>VLOOKUP(F90,'Бух. учет'!A$2:D$241,4,0)</f>
        <v>ТМ-400/10</v>
      </c>
      <c r="D90" s="594">
        <f>VLOOKUP(F90,'Бух. учет'!A$2:E$241,5,0)</f>
        <v>400</v>
      </c>
      <c r="E90" s="594">
        <f>VLOOKUP(F90,'Бух. учет'!A$2:F$241,6,0)</f>
        <v>1978</v>
      </c>
      <c r="F90" s="668">
        <v>29046</v>
      </c>
      <c r="G90" s="595">
        <f>VLOOKUP(F90,'Бух. учет'!A$2:G$241,7,0)</f>
        <v>604</v>
      </c>
      <c r="H90" s="596" t="str">
        <f>VLOOKUP(F90,'Бух. учет'!A$2:H$241,8,0)</f>
        <v>TPAHCФOPMATOP  TMЭ-400-10/04</v>
      </c>
      <c r="I90" s="356"/>
      <c r="J90" s="356"/>
    </row>
    <row r="91" spans="1:10" ht="15.75" customHeight="1" x14ac:dyDescent="0.2">
      <c r="A91" s="603" t="s">
        <v>453</v>
      </c>
      <c r="B91" s="601" t="s">
        <v>1517</v>
      </c>
      <c r="C91" s="594" t="str">
        <f>VLOOKUP(F91,'Бух. учет'!A$2:D$241,4,0)</f>
        <v>ТМ-630/10</v>
      </c>
      <c r="D91" s="594">
        <f>VLOOKUP(F91,'Бух. учет'!A$2:E$241,5,0)</f>
        <v>630</v>
      </c>
      <c r="E91" s="594">
        <f>VLOOKUP(F91,'Бух. учет'!A$2:F$241,6,0)</f>
        <v>1983</v>
      </c>
      <c r="F91" s="667">
        <v>24642</v>
      </c>
      <c r="G91" s="595">
        <f>VLOOKUP(F91,'Бух. учет'!A$2:G$241,7,0)</f>
        <v>801</v>
      </c>
      <c r="H91" s="596" t="str">
        <f>VLOOKUP(F91,'Бух. учет'!A$2:H$241,8,0)</f>
        <v>TPAHCФOPMATOP  TM-630-10/04</v>
      </c>
      <c r="I91" s="356"/>
      <c r="J91" s="356"/>
    </row>
    <row r="92" spans="1:10" ht="15.75" customHeight="1" x14ac:dyDescent="0.2">
      <c r="A92" s="604"/>
      <c r="B92" s="600" t="s">
        <v>1519</v>
      </c>
      <c r="C92" s="594" t="str">
        <f>VLOOKUP(F92,'Бух. учет'!A$2:D$241,4,0)</f>
        <v>ТМ-630/10</v>
      </c>
      <c r="D92" s="594">
        <f>VLOOKUP(F92,'Бух. учет'!A$2:E$241,5,0)</f>
        <v>630</v>
      </c>
      <c r="E92" s="594">
        <f>VLOOKUP(F92,'Бух. учет'!A$2:F$241,6,0)</f>
        <v>1986</v>
      </c>
      <c r="F92" s="668">
        <v>37481</v>
      </c>
      <c r="G92" s="595">
        <f>VLOOKUP(F92,'Бух. учет'!A$2:G$241,7,0)</f>
        <v>1612</v>
      </c>
      <c r="H92" s="596" t="str">
        <f>VLOOKUP(F92,'Бух. учет'!A$2:H$241,8,0)</f>
        <v>TPAHCФOPMATOP  TM-630-10/04</v>
      </c>
      <c r="I92" s="356"/>
      <c r="J92" s="356"/>
    </row>
    <row r="93" spans="1:10" ht="15.75" customHeight="1" x14ac:dyDescent="0.2">
      <c r="A93" s="603" t="s">
        <v>456</v>
      </c>
      <c r="B93" s="601" t="s">
        <v>1517</v>
      </c>
      <c r="C93" s="594" t="str">
        <f>VLOOKUP(F93,'Бух. учет'!A$2:D$241,4,0)</f>
        <v>ТМ-400/10</v>
      </c>
      <c r="D93" s="594">
        <f>VLOOKUP(F93,'Бух. учет'!A$2:E$241,5,0)</f>
        <v>400</v>
      </c>
      <c r="E93" s="594">
        <f>VLOOKUP(F93,'Бух. учет'!A$2:F$241,6,0)</f>
        <v>1989</v>
      </c>
      <c r="F93" s="667">
        <v>40697</v>
      </c>
      <c r="G93" s="595">
        <f>VLOOKUP(F93,'Бух. учет'!A$2:G$241,7,0)</f>
        <v>714</v>
      </c>
      <c r="H93" s="596" t="str">
        <f>VLOOKUP(F93,'Бух. учет'!A$2:H$241,8,0)</f>
        <v>TPAHCФOPMATOP  TMЭ-400-10/04</v>
      </c>
      <c r="I93" s="356"/>
      <c r="J93" s="356"/>
    </row>
    <row r="94" spans="1:10" ht="15.75" customHeight="1" x14ac:dyDescent="0.2">
      <c r="A94" s="604"/>
      <c r="B94" s="600" t="s">
        <v>1519</v>
      </c>
      <c r="C94" s="594" t="str">
        <f>VLOOKUP(F94,'Бух. учет'!A$2:D$241,4,0)</f>
        <v>ТМ-400/10</v>
      </c>
      <c r="D94" s="594">
        <f>VLOOKUP(F94,'Бух. учет'!A$2:E$241,5,0)</f>
        <v>400</v>
      </c>
      <c r="E94" s="594">
        <f>VLOOKUP(F94,'Бух. учет'!A$2:F$241,6,0)</f>
        <v>1982</v>
      </c>
      <c r="F94" s="668">
        <v>13900</v>
      </c>
      <c r="G94" s="595">
        <f>VLOOKUP(F94,'Бух. учет'!A$2:G$241,7,0)</f>
        <v>715</v>
      </c>
      <c r="H94" s="596" t="str">
        <f>VLOOKUP(F94,'Бух. учет'!A$2:H$241,8,0)</f>
        <v>TPAHCФOPMATOP  TMЭ-400-10/04</v>
      </c>
      <c r="I94" s="356"/>
      <c r="J94" s="356"/>
    </row>
    <row r="95" spans="1:10" ht="15.75" customHeight="1" x14ac:dyDescent="0.2">
      <c r="A95" s="603" t="s">
        <v>457</v>
      </c>
      <c r="B95" s="601" t="s">
        <v>1517</v>
      </c>
      <c r="C95" s="594" t="str">
        <f>VLOOKUP(F95,'Бух. учет'!A$2:D$241,4,0)</f>
        <v>ТМ-400/10</v>
      </c>
      <c r="D95" s="594">
        <f>VLOOKUP(F95,'Бух. учет'!A$2:E$241,5,0)</f>
        <v>400</v>
      </c>
      <c r="E95" s="594">
        <f>VLOOKUP(F95,'Бух. учет'!A$2:F$241,6,0)</f>
        <v>1980</v>
      </c>
      <c r="F95" s="667">
        <v>9770</v>
      </c>
      <c r="G95" s="595">
        <f>VLOOKUP(F95,'Бух. учет'!A$2:G$241,7,0)</f>
        <v>670</v>
      </c>
      <c r="H95" s="596" t="str">
        <f>VLOOKUP(F95,'Бух. учет'!A$2:H$241,8,0)</f>
        <v>TPAHCФOPMATOP  TMЭ-400-10/04</v>
      </c>
      <c r="I95" s="356"/>
      <c r="J95" s="356"/>
    </row>
    <row r="96" spans="1:10" ht="15.75" customHeight="1" x14ac:dyDescent="0.2">
      <c r="A96" s="604"/>
      <c r="B96" s="600" t="s">
        <v>1519</v>
      </c>
      <c r="C96" s="594" t="str">
        <f>VLOOKUP(F96,'Бух. учет'!A$2:D$241,4,0)</f>
        <v>ТМ-400/10</v>
      </c>
      <c r="D96" s="594">
        <f>VLOOKUP(F96,'Бух. учет'!A$2:E$241,5,0)</f>
        <v>400</v>
      </c>
      <c r="E96" s="594">
        <f>VLOOKUP(F96,'Бух. учет'!A$2:F$241,6,0)</f>
        <v>1981</v>
      </c>
      <c r="F96" s="668">
        <v>10968</v>
      </c>
      <c r="G96" s="595">
        <f>VLOOKUP(F96,'Бух. учет'!A$2:G$241,7,0)</f>
        <v>671</v>
      </c>
      <c r="H96" s="596" t="str">
        <f>VLOOKUP(F96,'Бух. учет'!A$2:H$241,8,0)</f>
        <v>TPAHCФOPMATOP  TMЭ-400-10/04</v>
      </c>
      <c r="I96" s="356"/>
      <c r="J96" s="356"/>
    </row>
    <row r="97" spans="1:10" ht="15.75" customHeight="1" x14ac:dyDescent="0.2">
      <c r="A97" s="605" t="s">
        <v>458</v>
      </c>
      <c r="B97" s="601" t="s">
        <v>1517</v>
      </c>
      <c r="C97" s="594" t="str">
        <f>VLOOKUP(F97,'Бух. учет'!A$2:D$241,4,0)</f>
        <v>ТМ-400/10</v>
      </c>
      <c r="D97" s="594">
        <f>VLOOKUP(F97,'Бух. учет'!A$2:E$241,5,0)</f>
        <v>400</v>
      </c>
      <c r="E97" s="594">
        <f>VLOOKUP(F97,'Бух. учет'!A$2:F$241,6,0)</f>
        <v>1984</v>
      </c>
      <c r="F97" s="667">
        <v>18128</v>
      </c>
      <c r="G97" s="595">
        <f>VLOOKUP(F97,'Бух. учет'!A$2:G$241,7,0)</f>
        <v>854</v>
      </c>
      <c r="H97" s="596" t="str">
        <f>VLOOKUP(F97,'Бух. учет'!A$2:H$241,8,0)</f>
        <v>TPAHCФOPMATOP  TM-400-10/04</v>
      </c>
      <c r="I97" s="356"/>
      <c r="J97" s="356"/>
    </row>
    <row r="98" spans="1:10" ht="15.75" customHeight="1" x14ac:dyDescent="0.2">
      <c r="A98" s="604"/>
      <c r="B98" s="600" t="s">
        <v>1519</v>
      </c>
      <c r="C98" s="594" t="str">
        <f>VLOOKUP(F98,'Бух. учет'!A$2:D$241,4,0)</f>
        <v>ТМ-400/10</v>
      </c>
      <c r="D98" s="594">
        <f>VLOOKUP(F98,'Бух. учет'!A$2:E$241,5,0)</f>
        <v>400</v>
      </c>
      <c r="E98" s="594">
        <f>VLOOKUP(F98,'Бух. учет'!A$2:F$241,6,0)</f>
        <v>1980</v>
      </c>
      <c r="F98" s="668" t="s">
        <v>1524</v>
      </c>
      <c r="G98" s="595">
        <f>VLOOKUP(F98,'Бух. учет'!A$2:G$241,7,0)</f>
        <v>716</v>
      </c>
      <c r="H98" s="596" t="str">
        <f>VLOOKUP(F98,'Бух. учет'!A$2:H$241,8,0)</f>
        <v>TPAHCФOPMATOP  TMЭ-400-10/04</v>
      </c>
      <c r="I98" s="356"/>
      <c r="J98" s="356"/>
    </row>
    <row r="99" spans="1:10" ht="15.75" customHeight="1" x14ac:dyDescent="0.2">
      <c r="A99" s="603" t="s">
        <v>459</v>
      </c>
      <c r="B99" s="601" t="s">
        <v>1517</v>
      </c>
      <c r="C99" s="594" t="str">
        <f>VLOOKUP(F99,'Бух. учет'!A$2:D$241,4,0)</f>
        <v>ТМ-400/10</v>
      </c>
      <c r="D99" s="594">
        <f>VLOOKUP(F99,'Бух. учет'!A$2:E$241,5,0)</f>
        <v>400</v>
      </c>
      <c r="E99" s="594">
        <f>VLOOKUP(F99,'Бух. учет'!A$2:F$241,6,0)</f>
        <v>1984</v>
      </c>
      <c r="F99" s="667">
        <v>18449</v>
      </c>
      <c r="G99" s="595">
        <f>VLOOKUP(F99,'Бух. учет'!A$2:G$241,7,0)</f>
        <v>679</v>
      </c>
      <c r="H99" s="596" t="str">
        <f>VLOOKUP(F99,'Бух. учет'!A$2:H$241,8,0)</f>
        <v>TPAHCФOPMATOP  TMЭ-400-10/04</v>
      </c>
    </row>
    <row r="100" spans="1:10" ht="15.75" customHeight="1" x14ac:dyDescent="0.2">
      <c r="A100" s="604"/>
      <c r="B100" s="600" t="s">
        <v>1519</v>
      </c>
      <c r="C100" s="594" t="str">
        <f>VLOOKUP(F100,'Бух. учет'!A$2:D$241,4,0)</f>
        <v>ТМ-400/10</v>
      </c>
      <c r="D100" s="594">
        <f>VLOOKUP(F100,'Бух. учет'!A$2:E$241,5,0)</f>
        <v>400</v>
      </c>
      <c r="E100" s="594">
        <f>VLOOKUP(F100,'Бух. учет'!A$2:F$241,6,0)</f>
        <v>1989</v>
      </c>
      <c r="F100" s="668">
        <v>7452</v>
      </c>
      <c r="G100" s="595">
        <f>VLOOKUP(F100,'Бух. учет'!A$2:G$241,7,0)</f>
        <v>680</v>
      </c>
      <c r="H100" s="596" t="str">
        <f>VLOOKUP(F100,'Бух. учет'!A$2:H$241,8,0)</f>
        <v>TPAHCФOPMATOP  TMЭ-400-10/04</v>
      </c>
    </row>
    <row r="101" spans="1:10" ht="15.75" customHeight="1" x14ac:dyDescent="0.2">
      <c r="A101" s="605" t="s">
        <v>460</v>
      </c>
      <c r="B101" s="601" t="s">
        <v>1517</v>
      </c>
      <c r="C101" s="594" t="str">
        <f>VLOOKUP(F101,'Бух. учет'!A$2:D$241,4,0)</f>
        <v>ТМ-400/10</v>
      </c>
      <c r="D101" s="594">
        <f>VLOOKUP(F101,'Бух. учет'!A$2:E$241,5,0)</f>
        <v>400</v>
      </c>
      <c r="E101" s="594">
        <f>VLOOKUP(F101,'Бух. учет'!A$2:F$241,6,0)</f>
        <v>1981</v>
      </c>
      <c r="F101" s="667">
        <v>56617</v>
      </c>
      <c r="G101" s="595">
        <f>VLOOKUP(F101,'Бух. учет'!A$2:G$241,7,0)</f>
        <v>688</v>
      </c>
      <c r="H101" s="596" t="str">
        <f>VLOOKUP(F101,'Бух. учет'!A$2:H$241,8,0)</f>
        <v>TPAHCФOPMATOP  TM-400-10/04</v>
      </c>
    </row>
    <row r="102" spans="1:10" ht="15.75" customHeight="1" x14ac:dyDescent="0.2">
      <c r="A102" s="604"/>
      <c r="B102" s="600" t="s">
        <v>1519</v>
      </c>
      <c r="C102" s="594" t="str">
        <f>VLOOKUP(F102,'Бух. учет'!A$2:D$241,4,0)</f>
        <v>ТМ-400/10</v>
      </c>
      <c r="D102" s="594">
        <f>VLOOKUP(F102,'Бух. учет'!A$2:E$241,5,0)</f>
        <v>400</v>
      </c>
      <c r="E102" s="594">
        <f>VLOOKUP(F102,'Бух. учет'!A$2:F$241,6,0)</f>
        <v>1986</v>
      </c>
      <c r="F102" s="668">
        <v>24509</v>
      </c>
      <c r="G102" s="595">
        <f>VLOOKUP(F102,'Бух. учет'!A$2:G$241,7,0)</f>
        <v>689</v>
      </c>
      <c r="H102" s="596" t="str">
        <f>VLOOKUP(F102,'Бух. учет'!A$2:H$241,8,0)</f>
        <v>TPAHCФOPMATOP  TM-400-10/04</v>
      </c>
    </row>
    <row r="103" spans="1:10" ht="15.75" customHeight="1" x14ac:dyDescent="0.2">
      <c r="A103" s="603" t="s">
        <v>461</v>
      </c>
      <c r="B103" s="601" t="s">
        <v>1517</v>
      </c>
      <c r="C103" s="594" t="str">
        <f>VLOOKUP(F103,'Бух. учет'!A$2:D$241,4,0)</f>
        <v>ТМ-630/10</v>
      </c>
      <c r="D103" s="594">
        <f>VLOOKUP(F103,'Бух. учет'!A$2:E$241,5,0)</f>
        <v>630</v>
      </c>
      <c r="E103" s="594">
        <f>VLOOKUP(F103,'Бух. учет'!A$2:F$241,6,0)</f>
        <v>1992</v>
      </c>
      <c r="F103" s="667">
        <v>65906</v>
      </c>
      <c r="G103" s="595">
        <f>VLOOKUP(F103,'Бух. учет'!A$2:G$241,7,0)</f>
        <v>752</v>
      </c>
      <c r="H103" s="596" t="str">
        <f>VLOOKUP(F103,'Бух. учет'!A$2:H$241,8,0)</f>
        <v>TPAHCФOPMATOP  TM-630-10/04</v>
      </c>
    </row>
    <row r="104" spans="1:10" ht="15.75" customHeight="1" x14ac:dyDescent="0.2">
      <c r="A104" s="604"/>
      <c r="B104" s="600" t="s">
        <v>1519</v>
      </c>
      <c r="C104" s="594" t="str">
        <f>VLOOKUP(F104,'Бух. учет'!A$2:D$241,4,0)</f>
        <v>ТМ-630/10</v>
      </c>
      <c r="D104" s="594">
        <f>VLOOKUP(F104,'Бух. учет'!A$2:E$241,5,0)</f>
        <v>630</v>
      </c>
      <c r="E104" s="594">
        <f>VLOOKUP(F104,'Бух. учет'!A$2:F$241,6,0)</f>
        <v>1981</v>
      </c>
      <c r="F104" s="668">
        <v>51515</v>
      </c>
      <c r="G104" s="595">
        <f>VLOOKUP(F104,'Бух. учет'!A$2:G$241,7,0)</f>
        <v>1701</v>
      </c>
      <c r="H104" s="596" t="str">
        <f>VLOOKUP(F104,'Бух. учет'!A$2:H$241,8,0)</f>
        <v>TPAHCФOPMATOP  TM 630-10/04</v>
      </c>
    </row>
    <row r="105" spans="1:10" ht="15.75" customHeight="1" x14ac:dyDescent="0.2">
      <c r="A105" s="606" t="s">
        <v>1525</v>
      </c>
      <c r="B105" s="601" t="s">
        <v>1517</v>
      </c>
      <c r="C105" s="594" t="str">
        <f>VLOOKUP(F105,'Бух. учет'!A$2:D$241,4,0)</f>
        <v>ТМГ-160/10</v>
      </c>
      <c r="D105" s="594">
        <f>VLOOKUP(F105,'Бух. учет'!A$2:E$241,5,0)</f>
        <v>160</v>
      </c>
      <c r="E105" s="594">
        <f>VLOOKUP(F105,'Бух. учет'!A$2:F$241,6,0)</f>
        <v>1990</v>
      </c>
      <c r="F105" s="667">
        <v>1271771</v>
      </c>
      <c r="G105" s="595">
        <f>VLOOKUP(F105,'Бух. учет'!A$2:G$241,7,0)</f>
        <v>729</v>
      </c>
      <c r="H105" s="596" t="str">
        <f>VLOOKUP(F105,'Бух. учет'!A$2:H$241,8,0)</f>
        <v>TPAHCФOPMATOP  TM-160-10/04</v>
      </c>
    </row>
    <row r="106" spans="1:10" ht="15.75" customHeight="1" x14ac:dyDescent="0.2">
      <c r="A106" s="599" t="s">
        <v>1527</v>
      </c>
      <c r="B106" s="600" t="s">
        <v>1517</v>
      </c>
      <c r="C106" s="594" t="str">
        <f>VLOOKUP(F106,'Бух. учет'!A$2:D$241,4,0)</f>
        <v>ТМ-400/10</v>
      </c>
      <c r="D106" s="594">
        <f>VLOOKUP(F106,'Бух. учет'!A$2:E$241,5,0)</f>
        <v>400</v>
      </c>
      <c r="E106" s="594">
        <f>VLOOKUP(F106,'Бух. учет'!A$2:F$241,6,0)</f>
        <v>1981</v>
      </c>
      <c r="F106" s="668">
        <v>75260</v>
      </c>
      <c r="G106" s="595">
        <f>VLOOKUP(F106,'Бух. учет'!A$2:G$241,7,0)</f>
        <v>1155</v>
      </c>
      <c r="H106" s="596" t="str">
        <f>VLOOKUP(F106,'Бух. учет'!A$2:H$241,8,0)</f>
        <v>TPAHCФOPMATOP  TM-400-10/04</v>
      </c>
    </row>
    <row r="107" spans="1:10" ht="15.75" customHeight="1" x14ac:dyDescent="0.2">
      <c r="A107" s="597"/>
      <c r="B107" s="601" t="s">
        <v>1519</v>
      </c>
      <c r="C107" s="594" t="str">
        <f>VLOOKUP(F107,'Бух. учет'!A$2:D$241,4,0)</f>
        <v>ТМ-400/10</v>
      </c>
      <c r="D107" s="594">
        <f>VLOOKUP(F107,'Бух. учет'!A$2:E$241,5,0)</f>
        <v>400</v>
      </c>
      <c r="E107" s="594">
        <f>VLOOKUP(F107,'Бух. учет'!A$2:F$241,6,0)</f>
        <v>1986</v>
      </c>
      <c r="F107" s="667">
        <v>26518</v>
      </c>
      <c r="G107" s="595">
        <f>VLOOKUP(F107,'Бух. учет'!A$2:G$241,7,0)</f>
        <v>768</v>
      </c>
      <c r="H107" s="596" t="str">
        <f>VLOOKUP(F107,'Бух. учет'!A$2:H$241,8,0)</f>
        <v>TPAHCФOPMATOP  TMЭ-400-10/04</v>
      </c>
    </row>
    <row r="108" spans="1:10" ht="15.75" customHeight="1" x14ac:dyDescent="0.2">
      <c r="A108" s="599" t="s">
        <v>462</v>
      </c>
      <c r="B108" s="600" t="s">
        <v>1517</v>
      </c>
      <c r="C108" s="594" t="str">
        <f>VLOOKUP(F108,'Бух. учет'!A$2:D$241,4,0)</f>
        <v>ТМ-250/10</v>
      </c>
      <c r="D108" s="594">
        <f>VLOOKUP(F108,'Бух. учет'!A$2:E$241,5,0)</f>
        <v>250</v>
      </c>
      <c r="E108" s="594">
        <f>VLOOKUP(F108,'Бух. учет'!A$2:F$241,6,0)</f>
        <v>1979</v>
      </c>
      <c r="F108" s="668">
        <v>760216</v>
      </c>
      <c r="G108" s="595">
        <f>VLOOKUP(F108,'Бух. учет'!A$2:G$241,7,0)</f>
        <v>553</v>
      </c>
      <c r="H108" s="596" t="str">
        <f>VLOOKUP(F108,'Бух. учет'!A$2:H$241,8,0)</f>
        <v>TPAHCФOPMATOP  TM-250-10/04</v>
      </c>
    </row>
    <row r="109" spans="1:10" ht="15.75" customHeight="1" x14ac:dyDescent="0.2">
      <c r="A109" s="597"/>
      <c r="B109" s="601" t="s">
        <v>1519</v>
      </c>
      <c r="C109" s="594" t="str">
        <f>VLOOKUP(F109,'Бух. учет'!A$2:D$241,4,0)</f>
        <v>ТМ-250/10</v>
      </c>
      <c r="D109" s="594">
        <f>VLOOKUP(F109,'Бух. учет'!A$2:E$241,5,0)</f>
        <v>250</v>
      </c>
      <c r="E109" s="594">
        <f>VLOOKUP(F109,'Бух. учет'!A$2:F$241,6,0)</f>
        <v>1980</v>
      </c>
      <c r="F109" s="667">
        <v>1462</v>
      </c>
      <c r="G109" s="595">
        <f>VLOOKUP(F109,'Бух. учет'!A$2:G$241,7,0)</f>
        <v>903</v>
      </c>
      <c r="H109" s="596" t="str">
        <f>VLOOKUP(F109,'Бух. учет'!A$2:H$241,8,0)</f>
        <v>TPAHCФOPMATOP  TM-250-10/04</v>
      </c>
    </row>
    <row r="110" spans="1:10" ht="15.75" customHeight="1" x14ac:dyDescent="0.2">
      <c r="A110" s="599" t="s">
        <v>470</v>
      </c>
      <c r="B110" s="600" t="s">
        <v>1517</v>
      </c>
      <c r="C110" s="594" t="str">
        <f>VLOOKUP(F110,'Бух. учет'!A$2:D$241,4,0)</f>
        <v>ТМ-630/10</v>
      </c>
      <c r="D110" s="594">
        <f>VLOOKUP(F110,'Бух. учет'!A$2:E$241,5,0)</f>
        <v>630</v>
      </c>
      <c r="E110" s="594">
        <f>VLOOKUP(F110,'Бух. учет'!A$2:F$241,6,0)</f>
        <v>1983</v>
      </c>
      <c r="F110" s="668">
        <v>24647</v>
      </c>
      <c r="G110" s="595">
        <f>VLOOKUP(F110,'Бух. учет'!A$2:G$241,7,0)</f>
        <v>915</v>
      </c>
      <c r="H110" s="596" t="str">
        <f>VLOOKUP(F110,'Бух. учет'!A$2:H$241,8,0)</f>
        <v>TPAHCФOPMATOP  TM-630-10/04</v>
      </c>
    </row>
    <row r="111" spans="1:10" ht="15.75" customHeight="1" x14ac:dyDescent="0.2">
      <c r="A111" s="597"/>
      <c r="B111" s="601" t="s">
        <v>1519</v>
      </c>
      <c r="C111" s="594" t="str">
        <f>VLOOKUP(F111,'Бух. учет'!A$2:D$241,4,0)</f>
        <v>ТМ-630/10</v>
      </c>
      <c r="D111" s="594">
        <f>VLOOKUP(F111,'Бух. учет'!A$2:E$241,5,0)</f>
        <v>630</v>
      </c>
      <c r="E111" s="594">
        <f>VLOOKUP(F111,'Бух. учет'!A$2:F$241,6,0)</f>
        <v>1983</v>
      </c>
      <c r="F111" s="667">
        <v>24606</v>
      </c>
      <c r="G111" s="595">
        <f>VLOOKUP(F111,'Бух. учет'!A$2:G$241,7,0)</f>
        <v>544</v>
      </c>
      <c r="H111" s="596" t="str">
        <f>VLOOKUP(F111,'Бух. учет'!A$2:H$241,8,0)</f>
        <v>TPAHCФOPMATOP  TM-630-10/04</v>
      </c>
    </row>
    <row r="112" spans="1:10" ht="15.75" customHeight="1" x14ac:dyDescent="0.2">
      <c r="A112" s="599" t="s">
        <v>471</v>
      </c>
      <c r="B112" s="600" t="s">
        <v>1517</v>
      </c>
      <c r="C112" s="594" t="str">
        <f>VLOOKUP(F112,'Бух. учет'!A$2:D$241,4,0)</f>
        <v>ТМ-250/10</v>
      </c>
      <c r="D112" s="594">
        <f>VLOOKUP(F112,'Бух. учет'!A$2:E$241,5,0)</f>
        <v>250</v>
      </c>
      <c r="E112" s="594">
        <f>VLOOKUP(F112,'Бух. учет'!A$2:F$241,6,0)</f>
        <v>1981</v>
      </c>
      <c r="F112" s="668">
        <v>1744</v>
      </c>
      <c r="G112" s="595">
        <f>VLOOKUP(F112,'Бух. учет'!A$2:G$241,7,0)</f>
        <v>945</v>
      </c>
      <c r="H112" s="596" t="str">
        <f>VLOOKUP(F112,'Бух. учет'!A$2:H$241,8,0)</f>
        <v>TPAHCФOPMATOP  ТМ-250-10/04</v>
      </c>
    </row>
    <row r="113" spans="1:8" ht="15.75" customHeight="1" x14ac:dyDescent="0.2">
      <c r="A113" s="597"/>
      <c r="B113" s="601" t="s">
        <v>1519</v>
      </c>
      <c r="C113" s="594" t="str">
        <f>VLOOKUP(F113,'Бух. учет'!A$2:D$241,4,0)</f>
        <v>ТМ-250/10</v>
      </c>
      <c r="D113" s="594">
        <f>VLOOKUP(F113,'Бух. учет'!A$2:E$241,5,0)</f>
        <v>250</v>
      </c>
      <c r="E113" s="594">
        <f>VLOOKUP(F113,'Бух. учет'!A$2:F$241,6,0)</f>
        <v>1980</v>
      </c>
      <c r="F113" s="667">
        <v>1447</v>
      </c>
      <c r="G113" s="595">
        <f>VLOOKUP(F113,'Бух. учет'!A$2:G$241,7,0)</f>
        <v>2162</v>
      </c>
      <c r="H113" s="596" t="str">
        <f>VLOOKUP(F113,'Бух. учет'!A$2:H$241,8,0)</f>
        <v>TPAHCФOPMATOP  ТМ-250-10/04</v>
      </c>
    </row>
    <row r="114" spans="1:8" ht="15.75" customHeight="1" x14ac:dyDescent="0.2">
      <c r="A114" s="599" t="s">
        <v>1106</v>
      </c>
      <c r="B114" s="600" t="s">
        <v>1517</v>
      </c>
      <c r="C114" s="594" t="str">
        <f>VLOOKUP(F114,'Бух. учет'!A$2:D$241,4,0)</f>
        <v>ТМ-250/10</v>
      </c>
      <c r="D114" s="594">
        <f>VLOOKUP(F114,'Бух. учет'!A$2:E$241,5,0)</f>
        <v>250</v>
      </c>
      <c r="E114" s="594">
        <f>VLOOKUP(F114,'Бух. учет'!A$2:F$241,6,0)</f>
        <v>1980</v>
      </c>
      <c r="F114" s="668">
        <v>781911</v>
      </c>
      <c r="G114" s="595">
        <f>VLOOKUP(F114,'Бух. учет'!A$2:G$241,7,0)</f>
        <v>512</v>
      </c>
      <c r="H114" s="596" t="str">
        <f>VLOOKUP(F114,'Бух. учет'!A$2:H$241,8,0)</f>
        <v>TPAHCФOPMATOP  TM-250-10/04</v>
      </c>
    </row>
    <row r="115" spans="1:8" ht="15.75" customHeight="1" x14ac:dyDescent="0.2">
      <c r="A115" s="597"/>
      <c r="B115" s="601" t="s">
        <v>1519</v>
      </c>
      <c r="C115" s="594" t="str">
        <f>VLOOKUP(F115,'Бух. учет'!A$2:D$241,4,0)</f>
        <v>ТМ-250/10</v>
      </c>
      <c r="D115" s="594">
        <f>VLOOKUP(F115,'Бух. учет'!A$2:E$241,5,0)</f>
        <v>250</v>
      </c>
      <c r="E115" s="594">
        <f>VLOOKUP(F115,'Бух. учет'!A$2:F$241,6,0)</f>
        <v>1979</v>
      </c>
      <c r="F115" s="670">
        <v>1078</v>
      </c>
      <c r="G115" s="595">
        <f>VLOOKUP(F115,'Бух. учет'!A$2:G$241,7,0)</f>
        <v>2251</v>
      </c>
      <c r="H115" s="596" t="str">
        <f>VLOOKUP(F115,'Бух. учет'!A$2:H$241,8,0)</f>
        <v>TPAHCФOPMATOP  TM-250-10/04</v>
      </c>
    </row>
    <row r="116" spans="1:8" ht="15.75" customHeight="1" x14ac:dyDescent="0.2">
      <c r="A116" s="599" t="s">
        <v>472</v>
      </c>
      <c r="B116" s="600" t="s">
        <v>1517</v>
      </c>
      <c r="C116" s="594" t="str">
        <f>VLOOKUP(F116,'Бух. учет'!A$2:D$241,4,0)</f>
        <v>ТМ-630/10</v>
      </c>
      <c r="D116" s="594">
        <f>VLOOKUP(F116,'Бух. учет'!A$2:E$241,5,0)</f>
        <v>630</v>
      </c>
      <c r="E116" s="594">
        <f>VLOOKUP(F116,'Бух. учет'!A$2:F$241,6,0)</f>
        <v>1978</v>
      </c>
      <c r="F116" s="668">
        <v>28060</v>
      </c>
      <c r="G116" s="595">
        <f>VLOOKUP(F116,'Бух. учет'!A$2:G$241,7,0)</f>
        <v>898</v>
      </c>
      <c r="H116" s="596" t="str">
        <f>VLOOKUP(F116,'Бух. учет'!A$2:H$241,8,0)</f>
        <v>TPAHCФOPMATOP  TM-630-10/04</v>
      </c>
    </row>
    <row r="117" spans="1:8" ht="15.75" customHeight="1" x14ac:dyDescent="0.2">
      <c r="A117" s="597"/>
      <c r="B117" s="601" t="s">
        <v>1519</v>
      </c>
      <c r="C117" s="594" t="str">
        <f>VLOOKUP(F117,'Бух. учет'!A$2:D$241,4,0)</f>
        <v>ТМ-630/10</v>
      </c>
      <c r="D117" s="594">
        <f>VLOOKUP(F117,'Бух. учет'!A$2:E$241,5,0)</f>
        <v>630</v>
      </c>
      <c r="E117" s="594">
        <f>VLOOKUP(F117,'Бух. учет'!A$2:F$241,6,0)</f>
        <v>1994</v>
      </c>
      <c r="F117" s="667">
        <v>70173</v>
      </c>
      <c r="G117" s="595">
        <f>VLOOKUP(F117,'Бух. учет'!A$2:G$241,7,0)</f>
        <v>2175</v>
      </c>
      <c r="H117" s="596" t="str">
        <f>VLOOKUP(F117,'Бух. учет'!A$2:H$241,8,0)</f>
        <v>TPAHCФOPMATOP  TM-630-10/04</v>
      </c>
    </row>
    <row r="118" spans="1:8" ht="15.75" customHeight="1" x14ac:dyDescent="0.2">
      <c r="A118" s="599" t="s">
        <v>473</v>
      </c>
      <c r="B118" s="600" t="s">
        <v>1517</v>
      </c>
      <c r="C118" s="594" t="str">
        <f>VLOOKUP(F118,'Бух. учет'!A$2:D$241,4,0)</f>
        <v>ТМ-400/10</v>
      </c>
      <c r="D118" s="594">
        <f>VLOOKUP(F118,'Бух. учет'!A$2:E$241,5,0)</f>
        <v>400</v>
      </c>
      <c r="E118" s="594">
        <f>VLOOKUP(F118,'Бух. учет'!A$2:F$241,6,0)</f>
        <v>1989</v>
      </c>
      <c r="F118" s="668">
        <v>40702</v>
      </c>
      <c r="G118" s="595">
        <f>VLOOKUP(F118,'Бух. учет'!A$2:G$241,7,0)</f>
        <v>541</v>
      </c>
      <c r="H118" s="596" t="str">
        <f>VLOOKUP(F118,'Бух. учет'!A$2:H$241,8,0)</f>
        <v>TPAHCФOPMATOP  TMЭ-400-10/04</v>
      </c>
    </row>
    <row r="119" spans="1:8" ht="15.75" customHeight="1" x14ac:dyDescent="0.2">
      <c r="A119" s="597"/>
      <c r="B119" s="601" t="s">
        <v>1519</v>
      </c>
      <c r="C119" s="594" t="str">
        <f>VLOOKUP(F119,'Бух. учет'!A$2:D$241,4,0)</f>
        <v>ТМ-250/10</v>
      </c>
      <c r="D119" s="594">
        <f>VLOOKUP(F119,'Бух. учет'!A$2:E$241,5,0)</f>
        <v>250</v>
      </c>
      <c r="E119" s="594">
        <f>VLOOKUP(F119,'Бух. учет'!A$2:F$241,6,0)</f>
        <v>1981</v>
      </c>
      <c r="F119" s="667">
        <v>1689</v>
      </c>
      <c r="G119" s="595">
        <f>VLOOKUP(F119,'Бух. учет'!A$2:G$241,7,0)</f>
        <v>2188</v>
      </c>
      <c r="H119" s="596" t="str">
        <f>VLOOKUP(F119,'Бух. учет'!A$2:H$241,8,0)</f>
        <v>TPAHCФOPMATOP  ТМ-250-10/04</v>
      </c>
    </row>
    <row r="120" spans="1:8" ht="15.75" customHeight="1" x14ac:dyDescent="0.2">
      <c r="A120" s="602" t="s">
        <v>1528</v>
      </c>
      <c r="B120" s="600" t="s">
        <v>1517</v>
      </c>
      <c r="C120" s="594" t="str">
        <f>VLOOKUP(F120,'Бух. учет'!A$2:D$241,4,0)</f>
        <v>ТМ-400/10</v>
      </c>
      <c r="D120" s="594">
        <f>VLOOKUP(F120,'Бух. учет'!A$2:E$241,5,0)</f>
        <v>400</v>
      </c>
      <c r="E120" s="594">
        <f>VLOOKUP(F120,'Бух. учет'!A$2:F$241,6,0)</f>
        <v>1985</v>
      </c>
      <c r="F120" s="668">
        <v>23340</v>
      </c>
      <c r="G120" s="595">
        <f>VLOOKUP(F120,'Бух. учет'!A$2:G$241,7,0)</f>
        <v>723</v>
      </c>
      <c r="H120" s="596" t="str">
        <f>VLOOKUP(F120,'Бух. учет'!A$2:H$241,8,0)</f>
        <v>TPAHCФOPMATOP  TM-400-10/04</v>
      </c>
    </row>
    <row r="121" spans="1:8" ht="15.75" customHeight="1" x14ac:dyDescent="0.2">
      <c r="A121" s="607" t="s">
        <v>635</v>
      </c>
      <c r="B121" s="601" t="s">
        <v>1519</v>
      </c>
      <c r="C121" s="594" t="str">
        <f>VLOOKUP(F121,'Бух. учет'!A$2:D$241,4,0)</f>
        <v>ТМ-400/10</v>
      </c>
      <c r="D121" s="594">
        <f>VLOOKUP(F121,'Бух. учет'!A$2:E$241,5,0)</f>
        <v>400</v>
      </c>
      <c r="E121" s="594">
        <f>VLOOKUP(F121,'Бух. учет'!A$2:F$241,6,0)</f>
        <v>1981</v>
      </c>
      <c r="F121" s="667">
        <v>11985</v>
      </c>
      <c r="G121" s="595">
        <f>VLOOKUP(F121,'Бух. учет'!A$2:G$241,7,0)</f>
        <v>912</v>
      </c>
      <c r="H121" s="596" t="str">
        <f>VLOOKUP(F121,'Бух. учет'!A$2:H$241,8,0)</f>
        <v>TPAHCФOPMATOP  TM-400-10/04</v>
      </c>
    </row>
    <row r="122" spans="1:8" ht="15.75" customHeight="1" x14ac:dyDescent="0.2">
      <c r="A122" s="604"/>
      <c r="B122" s="600" t="s">
        <v>1517</v>
      </c>
      <c r="C122" s="594" t="str">
        <f>VLOOKUP(F122,'Бух. учет'!A$2:D$241,4,0)</f>
        <v>ТМ-630/10</v>
      </c>
      <c r="D122" s="594">
        <f>VLOOKUP(F122,'Бух. учет'!A$2:E$241,5,0)</f>
        <v>630</v>
      </c>
      <c r="E122" s="594">
        <f>VLOOKUP(F122,'Бух. учет'!A$2:F$241,6,0)</f>
        <v>1995</v>
      </c>
      <c r="F122" s="668">
        <v>71247</v>
      </c>
      <c r="G122" s="595">
        <f>VLOOKUP(F122,'Бух. учет'!A$2:G$241,7,0)</f>
        <v>932</v>
      </c>
      <c r="H122" s="596" t="str">
        <f>VLOOKUP(F122,'Бух. учет'!A$2:H$241,8,0)</f>
        <v>TPAHCФOPMATOP  ТМ-630-10/04</v>
      </c>
    </row>
    <row r="123" spans="1:8" ht="15.75" customHeight="1" x14ac:dyDescent="0.2">
      <c r="A123" s="603" t="s">
        <v>636</v>
      </c>
      <c r="B123" s="601" t="s">
        <v>1517</v>
      </c>
      <c r="C123" s="594" t="str">
        <f>VLOOKUP(F123,'Бух. учет'!A$2:D$241,4,0)</f>
        <v>ТМ-630/10</v>
      </c>
      <c r="D123" s="594">
        <f>VLOOKUP(F123,'Бух. учет'!A$2:E$241,5,0)</f>
        <v>630</v>
      </c>
      <c r="E123" s="594">
        <f>VLOOKUP(F123,'Бух. учет'!A$2:F$241,6,0)</f>
        <v>1989</v>
      </c>
      <c r="F123" s="667">
        <v>51427</v>
      </c>
      <c r="G123" s="595">
        <f>VLOOKUP(F123,'Бух. учет'!A$2:G$241,7,0)</f>
        <v>852</v>
      </c>
      <c r="H123" s="596" t="str">
        <f>VLOOKUP(F123,'Бух. учет'!A$2:H$241,8,0)</f>
        <v>TPAHCФOPMATOP  TM-630-10/04</v>
      </c>
    </row>
    <row r="124" spans="1:8" ht="15.75" customHeight="1" x14ac:dyDescent="0.2">
      <c r="A124" s="604"/>
      <c r="B124" s="600" t="s">
        <v>1519</v>
      </c>
      <c r="C124" s="594" t="str">
        <f>VLOOKUP(F124,'Бух. учет'!A$2:D$241,4,0)</f>
        <v>ТМ-400/10</v>
      </c>
      <c r="D124" s="594">
        <f>VLOOKUP(F124,'Бух. учет'!A$2:E$241,5,0)</f>
        <v>400</v>
      </c>
      <c r="E124" s="594">
        <f>VLOOKUP(F124,'Бух. учет'!A$2:F$241,6,0)</f>
        <v>1981</v>
      </c>
      <c r="F124" s="668">
        <v>56617</v>
      </c>
      <c r="G124" s="595">
        <f>VLOOKUP(F124,'Бух. учет'!A$2:G$241,7,0)</f>
        <v>688</v>
      </c>
      <c r="H124" s="596" t="str">
        <f>VLOOKUP(F124,'Бух. учет'!A$2:H$241,8,0)</f>
        <v>TPAHCФOPMATOP  TM-400-10/04</v>
      </c>
    </row>
    <row r="125" spans="1:8" ht="15.75" customHeight="1" x14ac:dyDescent="0.2">
      <c r="A125" s="603" t="s">
        <v>637</v>
      </c>
      <c r="B125" s="601" t="s">
        <v>1517</v>
      </c>
      <c r="C125" s="594" t="str">
        <f>VLOOKUP(F125,'Бух. учет'!A$2:D$241,4,0)</f>
        <v>ТМ-630/10</v>
      </c>
      <c r="D125" s="594">
        <f>VLOOKUP(F125,'Бух. учет'!A$2:E$241,5,0)</f>
        <v>630</v>
      </c>
      <c r="E125" s="594">
        <f>VLOOKUP(F125,'Бух. учет'!A$2:F$241,6,0)</f>
        <v>1986</v>
      </c>
      <c r="F125" s="667">
        <v>40892</v>
      </c>
      <c r="G125" s="595">
        <f>VLOOKUP(F125,'Бух. учет'!A$2:G$241,7,0)</f>
        <v>802</v>
      </c>
      <c r="H125" s="596" t="str">
        <f>VLOOKUP(F125,'Бух. учет'!A$2:H$241,8,0)</f>
        <v>TPAHCФOPMATOP  TM-630-10/04</v>
      </c>
    </row>
    <row r="126" spans="1:8" ht="15.75" customHeight="1" x14ac:dyDescent="0.2">
      <c r="A126" s="604"/>
      <c r="B126" s="600" t="s">
        <v>1519</v>
      </c>
      <c r="C126" s="594" t="str">
        <f>VLOOKUP(F126,'Бух. учет'!A$2:D$241,4,0)</f>
        <v>ТМ-630/10</v>
      </c>
      <c r="D126" s="594">
        <f>VLOOKUP(F126,'Бух. учет'!A$2:E$241,5,0)</f>
        <v>630</v>
      </c>
      <c r="E126" s="594">
        <f>VLOOKUP(F126,'Бух. учет'!A$2:F$241,6,0)</f>
        <v>1984</v>
      </c>
      <c r="F126" s="668">
        <v>27241</v>
      </c>
      <c r="G126" s="595">
        <f>VLOOKUP(F126,'Бух. учет'!A$2:G$241,7,0)</f>
        <v>1955</v>
      </c>
      <c r="H126" s="596" t="str">
        <f>VLOOKUP(F126,'Бух. учет'!A$2:H$241,8,0)</f>
        <v>TPAHCФOPMATOP  TM-630-10/04</v>
      </c>
    </row>
    <row r="127" spans="1:8" ht="15.75" customHeight="1" x14ac:dyDescent="0.2">
      <c r="A127" s="603" t="s">
        <v>638</v>
      </c>
      <c r="B127" s="601" t="s">
        <v>1517</v>
      </c>
      <c r="C127" s="594" t="str">
        <f>VLOOKUP(F127,'Бух. учет'!A$2:D$241,4,0)</f>
        <v>ТМ-630/10</v>
      </c>
      <c r="D127" s="594">
        <f>VLOOKUP(F127,'Бух. учет'!A$2:E$241,5,0)</f>
        <v>630</v>
      </c>
      <c r="E127" s="594">
        <f>VLOOKUP(F127,'Бух. учет'!A$2:F$241,6,0)</f>
        <v>1986</v>
      </c>
      <c r="F127" s="667">
        <v>40904</v>
      </c>
      <c r="G127" s="595">
        <f>VLOOKUP(F127,'Бух. учет'!A$2:G$241,7,0)</f>
        <v>803</v>
      </c>
      <c r="H127" s="596" t="str">
        <f>VLOOKUP(F127,'Бух. учет'!A$2:H$241,8,0)</f>
        <v>TPAHCФOPMATOP  TM-630-10/04</v>
      </c>
    </row>
    <row r="128" spans="1:8" ht="15.75" customHeight="1" x14ac:dyDescent="0.2">
      <c r="A128" s="604"/>
      <c r="B128" s="600" t="s">
        <v>1519</v>
      </c>
      <c r="C128" s="594" t="str">
        <f>VLOOKUP(F128,'Бух. учет'!A$2:D$241,4,0)</f>
        <v>ТМ-630/10</v>
      </c>
      <c r="D128" s="594">
        <f>VLOOKUP(F128,'Бух. учет'!A$2:E$241,5,0)</f>
        <v>630</v>
      </c>
      <c r="E128" s="594">
        <f>VLOOKUP(F128,'Бух. учет'!A$2:F$241,6,0)</f>
        <v>1978</v>
      </c>
      <c r="F128" s="668">
        <v>7652</v>
      </c>
      <c r="G128" s="595">
        <f>VLOOKUP(F128,'Бух. учет'!A$2:G$241,7,0)</f>
        <v>1466</v>
      </c>
      <c r="H128" s="596" t="str">
        <f>VLOOKUP(F128,'Бух. учет'!A$2:H$241,8,0)</f>
        <v>TPAHCФOPMATOP  ТМ-630-10/04</v>
      </c>
    </row>
    <row r="129" spans="1:16" ht="15.75" customHeight="1" x14ac:dyDescent="0.2">
      <c r="A129" s="603" t="s">
        <v>639</v>
      </c>
      <c r="B129" s="601" t="s">
        <v>1517</v>
      </c>
      <c r="C129" s="594" t="str">
        <f>VLOOKUP(F129,'Бух. учет'!A$2:D$241,4,0)</f>
        <v>ТМ-630/10</v>
      </c>
      <c r="D129" s="594">
        <f>VLOOKUP(F129,'Бух. учет'!A$2:E$241,5,0)</f>
        <v>630</v>
      </c>
      <c r="E129" s="594">
        <f>VLOOKUP(F129,'Бух. учет'!A$2:F$241,6,0)</f>
        <v>1993</v>
      </c>
      <c r="F129" s="667">
        <v>68344</v>
      </c>
      <c r="G129" s="595">
        <f>VLOOKUP(F129,'Бух. учет'!A$2:G$241,7,0)</f>
        <v>908</v>
      </c>
      <c r="H129" s="596" t="str">
        <f>VLOOKUP(F129,'Бух. учет'!A$2:H$241,8,0)</f>
        <v>TPAHCФOPMATOP  TM-630-10/04</v>
      </c>
    </row>
    <row r="130" spans="1:16" ht="15.75" customHeight="1" x14ac:dyDescent="0.2">
      <c r="A130" s="604"/>
      <c r="B130" s="600" t="s">
        <v>1519</v>
      </c>
      <c r="C130" s="594" t="str">
        <f>VLOOKUP(F130,'Бух. учет'!A$2:D$241,4,0)</f>
        <v>ТМ-630/10</v>
      </c>
      <c r="D130" s="594">
        <f>VLOOKUP(F130,'Бух. учет'!A$2:E$241,5,0)</f>
        <v>630</v>
      </c>
      <c r="E130" s="594">
        <f>VLOOKUP(F130,'Бух. учет'!A$2:F$241,6,0)</f>
        <v>1990</v>
      </c>
      <c r="F130" s="668">
        <v>56611</v>
      </c>
      <c r="G130" s="595">
        <f>VLOOKUP(F130,'Бух. учет'!A$2:G$241,7,0)</f>
        <v>2226</v>
      </c>
      <c r="H130" s="596" t="str">
        <f>VLOOKUP(F130,'Бух. учет'!A$2:H$241,8,0)</f>
        <v>TPAHCФOPMATOP  TM-630-10/04</v>
      </c>
    </row>
    <row r="131" spans="1:16" ht="15.75" customHeight="1" x14ac:dyDescent="0.2">
      <c r="A131" s="603" t="s">
        <v>640</v>
      </c>
      <c r="B131" s="601" t="s">
        <v>1517</v>
      </c>
      <c r="C131" s="594" t="str">
        <f>VLOOKUP(F131,'Бух. учет'!A$2:D$241,4,0)</f>
        <v>ТМ-630/10</v>
      </c>
      <c r="D131" s="594">
        <f>VLOOKUP(F131,'Бух. учет'!A$2:E$241,5,0)</f>
        <v>630</v>
      </c>
      <c r="E131" s="594">
        <f>VLOOKUP(F131,'Бух. учет'!A$2:F$241,6,0)</f>
        <v>1986</v>
      </c>
      <c r="F131" s="667">
        <v>38854</v>
      </c>
      <c r="G131" s="595">
        <f>VLOOKUP(F131,'Бух. учет'!A$2:G$241,7,0)</f>
        <v>584</v>
      </c>
      <c r="H131" s="596" t="str">
        <f>VLOOKUP(F131,'Бух. учет'!A$2:H$241,8,0)</f>
        <v>TPAHCФOPMATOP  TM-630-10/04</v>
      </c>
    </row>
    <row r="132" spans="1:16" ht="15.75" customHeight="1" x14ac:dyDescent="0.2">
      <c r="A132" s="604"/>
      <c r="B132" s="600" t="s">
        <v>1519</v>
      </c>
      <c r="C132" s="594" t="str">
        <f>VLOOKUP(F132,'Бух. учет'!A$2:D$241,4,0)</f>
        <v>ТМ-630/10</v>
      </c>
      <c r="D132" s="594">
        <f>VLOOKUP(F132,'Бух. учет'!A$2:E$241,5,0)</f>
        <v>630</v>
      </c>
      <c r="E132" s="594">
        <f>VLOOKUP(F132,'Бух. учет'!A$2:F$241,6,0)</f>
        <v>1982</v>
      </c>
      <c r="F132" s="668">
        <v>56664</v>
      </c>
      <c r="G132" s="595">
        <f>VLOOKUP(F132,'Бух. учет'!A$2:G$241,7,0)</f>
        <v>1239</v>
      </c>
      <c r="H132" s="596" t="str">
        <f>VLOOKUP(F132,'Бух. учет'!A$2:H$241,8,0)</f>
        <v>TPAHCФOPMATOP  TM-630-10/04</v>
      </c>
    </row>
    <row r="133" spans="1:16" ht="15.75" customHeight="1" x14ac:dyDescent="0.2">
      <c r="A133" s="603" t="s">
        <v>641</v>
      </c>
      <c r="B133" s="601" t="s">
        <v>1517</v>
      </c>
      <c r="C133" s="594" t="str">
        <f>VLOOKUP(F133,'Бух. учет'!A$2:D$241,4,0)</f>
        <v>ТМ-630/10</v>
      </c>
      <c r="D133" s="594">
        <f>VLOOKUP(F133,'Бух. учет'!A$2:E$241,5,0)</f>
        <v>630</v>
      </c>
      <c r="E133" s="594">
        <f>VLOOKUP(F133,'Бух. учет'!A$2:F$241,6,0)</f>
        <v>1986</v>
      </c>
      <c r="F133" s="667">
        <v>38811</v>
      </c>
      <c r="G133" s="595">
        <f>VLOOKUP(F133,'Бух. учет'!A$2:G$241,7,0)</f>
        <v>625</v>
      </c>
      <c r="H133" s="596" t="str">
        <f>VLOOKUP(F133,'Бух. учет'!A$2:H$241,8,0)</f>
        <v>TPAHCФOPMATOP  TM-630-10/04</v>
      </c>
    </row>
    <row r="134" spans="1:16" ht="15.75" customHeight="1" x14ac:dyDescent="0.2">
      <c r="A134" s="604"/>
      <c r="B134" s="600" t="s">
        <v>1519</v>
      </c>
      <c r="C134" s="594" t="str">
        <f>VLOOKUP(F134,'Бух. учет'!A$2:D$241,4,0)</f>
        <v>ТМ-630/10</v>
      </c>
      <c r="D134" s="594">
        <f>VLOOKUP(F134,'Бух. учет'!A$2:E$241,5,0)</f>
        <v>630</v>
      </c>
      <c r="E134" s="594">
        <f>VLOOKUP(F134,'Бух. учет'!A$2:F$241,6,0)</f>
        <v>1983</v>
      </c>
      <c r="F134" s="668">
        <v>6796</v>
      </c>
      <c r="G134" s="595">
        <f>VLOOKUP(F134,'Бух. учет'!A$2:G$241,7,0)</f>
        <v>1254</v>
      </c>
      <c r="H134" s="596" t="str">
        <f>VLOOKUP(F134,'Бух. учет'!A$2:H$241,8,0)</f>
        <v>TPAHCФOPMATOP  TM-630-10/04</v>
      </c>
    </row>
    <row r="135" spans="1:16" ht="15.75" customHeight="1" x14ac:dyDescent="0.2">
      <c r="A135" s="603" t="s">
        <v>642</v>
      </c>
      <c r="B135" s="601" t="s">
        <v>1517</v>
      </c>
      <c r="C135" s="594" t="str">
        <f>VLOOKUP(F135,'Бух. учет'!A$2:D$241,4,0)</f>
        <v>ТМ-630/10</v>
      </c>
      <c r="D135" s="594">
        <f>VLOOKUP(F135,'Бух. учет'!A$2:E$241,5,0)</f>
        <v>630</v>
      </c>
      <c r="E135" s="594">
        <f>VLOOKUP(F135,'Бух. учет'!A$2:F$241,6,0)</f>
        <v>1992</v>
      </c>
      <c r="F135" s="667">
        <v>65892</v>
      </c>
      <c r="G135" s="595">
        <f>VLOOKUP(F135,'Бух. учет'!A$2:G$241,7,0)</f>
        <v>626</v>
      </c>
      <c r="H135" s="596" t="str">
        <f>VLOOKUP(F135,'Бух. учет'!A$2:H$241,8,0)</f>
        <v>TPAHCФOPMATOP  TM-630-10/04</v>
      </c>
    </row>
    <row r="136" spans="1:16" ht="15.75" customHeight="1" x14ac:dyDescent="0.2">
      <c r="A136" s="604"/>
      <c r="B136" s="600" t="s">
        <v>1519</v>
      </c>
      <c r="C136" s="594" t="str">
        <f>VLOOKUP(F136,'Бух. учет'!A$2:D$241,4,0)</f>
        <v>ТМ-630/10</v>
      </c>
      <c r="D136" s="594">
        <f>VLOOKUP(F136,'Бух. учет'!A$2:E$241,5,0)</f>
        <v>630</v>
      </c>
      <c r="E136" s="594">
        <f>VLOOKUP(F136,'Бух. учет'!A$2:F$241,6,0)</f>
        <v>1982</v>
      </c>
      <c r="F136" s="668">
        <v>58582</v>
      </c>
      <c r="G136" s="595">
        <f>VLOOKUP(F136,'Бух. учет'!A$2:G$241,7,0)</f>
        <v>1270</v>
      </c>
      <c r="H136" s="596" t="str">
        <f>VLOOKUP(F136,'Бух. учет'!A$2:H$241,8,0)</f>
        <v>TPAHCФOPMATOP  TM-630-10/04</v>
      </c>
    </row>
    <row r="137" spans="1:16" ht="15.75" customHeight="1" x14ac:dyDescent="0.2">
      <c r="A137" s="605" t="s">
        <v>643</v>
      </c>
      <c r="B137" s="601" t="s">
        <v>1517</v>
      </c>
      <c r="C137" s="594" t="str">
        <f>VLOOKUP(F137,'Бух. учет'!A$2:D$241,4,0)</f>
        <v>ТМ-630/10</v>
      </c>
      <c r="D137" s="594">
        <f>VLOOKUP(F137,'Бух. учет'!A$2:E$241,5,0)</f>
        <v>630</v>
      </c>
      <c r="E137" s="594">
        <f>VLOOKUP(F137,'Бух. учет'!A$2:F$241,6,0)</f>
        <v>1990</v>
      </c>
      <c r="F137" s="667">
        <v>56203</v>
      </c>
      <c r="G137" s="595">
        <f>VLOOKUP(F137,'Бух. учет'!A$2:G$241,7,0)</f>
        <v>652</v>
      </c>
      <c r="H137" s="596" t="str">
        <f>VLOOKUP(F137,'Бух. учет'!A$2:H$241,8,0)</f>
        <v>TPAHCФOPMATOP  TM-630-10/04</v>
      </c>
    </row>
    <row r="138" spans="1:16" ht="15.75" customHeight="1" x14ac:dyDescent="0.2">
      <c r="A138" s="604"/>
      <c r="B138" s="600" t="s">
        <v>1519</v>
      </c>
      <c r="C138" s="594" t="str">
        <f>VLOOKUP(F138,'Бух. учет'!A$2:D$241,4,0)</f>
        <v>ТМ-630/10</v>
      </c>
      <c r="D138" s="594">
        <f>VLOOKUP(F138,'Бух. учет'!A$2:E$241,5,0)</f>
        <v>630</v>
      </c>
      <c r="E138" s="594">
        <f>VLOOKUP(F138,'Бух. учет'!A$2:F$241,6,0)</f>
        <v>1981</v>
      </c>
      <c r="F138" s="668">
        <v>18711</v>
      </c>
      <c r="G138" s="595">
        <f>VLOOKUP(F138,'Бух. учет'!A$2:G$241,7,0)</f>
        <v>653</v>
      </c>
      <c r="H138" s="596" t="str">
        <f>VLOOKUP(F138,'Бух. учет'!A$2:H$241,8,0)</f>
        <v>TPAHCФOPMATOP  TM-630-10/04</v>
      </c>
    </row>
    <row r="139" spans="1:16" ht="15.75" customHeight="1" x14ac:dyDescent="0.2">
      <c r="A139" s="605" t="s">
        <v>645</v>
      </c>
      <c r="B139" s="601" t="s">
        <v>1517</v>
      </c>
      <c r="C139" s="594" t="str">
        <f>VLOOKUP(F139,'Бух. учет'!A$2:D$241,4,0)</f>
        <v>ТМ-250/10</v>
      </c>
      <c r="D139" s="594">
        <f>VLOOKUP(F139,'Бух. учет'!A$2:E$241,5,0)</f>
        <v>250</v>
      </c>
      <c r="E139" s="594">
        <f>VLOOKUP(F139,'Бух. учет'!A$2:F$241,6,0)</f>
        <v>1979</v>
      </c>
      <c r="F139" s="667">
        <v>756766</v>
      </c>
      <c r="G139" s="595">
        <f>VLOOKUP(F139,'Бух. учет'!A$2:G$241,7,0)</f>
        <v>699</v>
      </c>
      <c r="H139" s="596" t="str">
        <f>VLOOKUP(F139,'Бух. учет'!A$2:H$241,8,0)</f>
        <v>TPAHCФOPMATOP  TM-250-10/04</v>
      </c>
    </row>
    <row r="140" spans="1:16" ht="15.75" customHeight="1" x14ac:dyDescent="0.2">
      <c r="A140" s="604"/>
      <c r="B140" s="600" t="s">
        <v>1519</v>
      </c>
      <c r="C140" s="594" t="str">
        <f>VLOOKUP(F140,'Бух. учет'!A$2:D$241,4,0)</f>
        <v>ТМ-250/10</v>
      </c>
      <c r="D140" s="594">
        <f>VLOOKUP(F140,'Бух. учет'!A$2:E$241,5,0)</f>
        <v>250</v>
      </c>
      <c r="E140" s="594">
        <f>VLOOKUP(F140,'Бух. учет'!A$2:F$241,6,0)</f>
        <v>1984</v>
      </c>
      <c r="F140" s="668">
        <v>1505</v>
      </c>
      <c r="G140" s="595">
        <f>VLOOKUP(F140,'Бух. учет'!A$2:G$241,7,0)</f>
        <v>700</v>
      </c>
      <c r="H140" s="596" t="str">
        <f>VLOOKUP(F140,'Бух. учет'!A$2:H$241,8,0)</f>
        <v>TPAHCФOPMATOP  TM-250-10/04</v>
      </c>
      <c r="K140" s="365"/>
      <c r="L140" s="365"/>
      <c r="M140" s="365"/>
      <c r="N140" s="365"/>
      <c r="O140" s="365"/>
      <c r="P140" s="365"/>
    </row>
    <row r="141" spans="1:16" ht="15.75" customHeight="1" x14ac:dyDescent="0.2">
      <c r="A141" s="605" t="s">
        <v>646</v>
      </c>
      <c r="B141" s="601" t="s">
        <v>1517</v>
      </c>
      <c r="C141" s="594" t="str">
        <f>VLOOKUP(F141,'Бух. учет'!A$2:D$241,4,0)</f>
        <v>ТМГ-400/10</v>
      </c>
      <c r="D141" s="594">
        <f>VLOOKUP(F141,'Бух. учет'!A$2:E$241,5,0)</f>
        <v>400</v>
      </c>
      <c r="E141" s="594">
        <f>VLOOKUP(F141,'Бух. учет'!A$2:F$241,6,0)</f>
        <v>1991</v>
      </c>
      <c r="F141" s="667">
        <v>1321303</v>
      </c>
      <c r="G141" s="595">
        <f>VLOOKUP(F141,'Бух. учет'!A$2:G$241,7,0)</f>
        <v>746</v>
      </c>
      <c r="H141" s="596" t="str">
        <f>VLOOKUP(F141,'Бух. учет'!A$2:H$241,8,0)</f>
        <v>TPAHCФOPMATOP  TM-400-10/04</v>
      </c>
      <c r="K141" s="365"/>
      <c r="L141" s="365"/>
      <c r="M141" s="365"/>
      <c r="N141" s="365"/>
      <c r="O141" s="365"/>
      <c r="P141" s="365"/>
    </row>
    <row r="142" spans="1:16" ht="15.75" customHeight="1" x14ac:dyDescent="0.2">
      <c r="A142" s="604"/>
      <c r="B142" s="600" t="s">
        <v>1519</v>
      </c>
      <c r="C142" s="594" t="str">
        <f>VLOOKUP(F142,'Бух. учет'!A$2:D$241,4,0)</f>
        <v>ТМГ-400/10</v>
      </c>
      <c r="D142" s="594">
        <f>VLOOKUP(F142,'Бух. учет'!A$2:E$241,5,0)</f>
        <v>400</v>
      </c>
      <c r="E142" s="594">
        <f>VLOOKUP(F142,'Бух. учет'!A$2:F$241,6,0)</f>
        <v>1991</v>
      </c>
      <c r="F142" s="668">
        <v>1319161</v>
      </c>
      <c r="G142" s="595">
        <f>VLOOKUP(F142,'Бух. учет'!A$2:G$241,7,0)</f>
        <v>535</v>
      </c>
      <c r="H142" s="596" t="str">
        <f>VLOOKUP(F142,'Бух. учет'!A$2:H$241,8,0)</f>
        <v>TPAHCФOPMATOP  TMЭ-400-10/04</v>
      </c>
      <c r="K142" s="365"/>
      <c r="L142" s="365"/>
      <c r="M142" s="365"/>
      <c r="N142" s="365"/>
      <c r="O142" s="365"/>
      <c r="P142" s="365"/>
    </row>
    <row r="143" spans="1:16" ht="15.75" customHeight="1" x14ac:dyDescent="0.2">
      <c r="A143" s="603" t="s">
        <v>659</v>
      </c>
      <c r="B143" s="601" t="s">
        <v>1517</v>
      </c>
      <c r="C143" s="594" t="str">
        <f>VLOOKUP(F143,'Бух. учет'!A$2:D$241,4,0)</f>
        <v>ТМ-630/10</v>
      </c>
      <c r="D143" s="594">
        <f>VLOOKUP(F143,'Бух. учет'!A$2:E$241,5,0)</f>
        <v>630</v>
      </c>
      <c r="E143" s="594">
        <f>VLOOKUP(F143,'Бух. учет'!A$2:F$241,6,0)</f>
        <v>1985</v>
      </c>
      <c r="F143" s="667">
        <v>33948</v>
      </c>
      <c r="G143" s="595">
        <f>VLOOKUP(F143,'Бух. учет'!A$2:G$241,7,0)</f>
        <v>546</v>
      </c>
      <c r="H143" s="596" t="str">
        <f>VLOOKUP(F143,'Бух. учет'!A$2:H$241,8,0)</f>
        <v>TPAHCФOPMATOP  TM-630-10/04</v>
      </c>
      <c r="I143" s="356"/>
      <c r="J143" s="356"/>
    </row>
    <row r="144" spans="1:16" ht="15.75" customHeight="1" x14ac:dyDescent="0.2">
      <c r="A144" s="604"/>
      <c r="B144" s="600" t="s">
        <v>1519</v>
      </c>
      <c r="C144" s="594" t="str">
        <f>VLOOKUP(F144,'Бух. учет'!A$2:D$241,4,0)</f>
        <v>ТМ-630/10</v>
      </c>
      <c r="D144" s="594">
        <f>VLOOKUP(F144,'Бух. учет'!A$2:E$241,5,0)</f>
        <v>630</v>
      </c>
      <c r="E144" s="594">
        <f>VLOOKUP(F144,'Бух. учет'!A$2:F$241,6,0)</f>
        <v>1985</v>
      </c>
      <c r="F144" s="668">
        <v>33842</v>
      </c>
      <c r="G144" s="595">
        <f>VLOOKUP(F144,'Бух. учет'!A$2:G$241,7,0)</f>
        <v>1326</v>
      </c>
      <c r="H144" s="596" t="str">
        <f>VLOOKUP(F144,'Бух. учет'!A$2:H$241,8,0)</f>
        <v>TPAHCФOPMATOP  TM-630-10/04</v>
      </c>
      <c r="I144" s="356"/>
      <c r="J144" s="356"/>
    </row>
    <row r="145" spans="1:10" ht="15.75" customHeight="1" x14ac:dyDescent="0.2">
      <c r="A145" s="603" t="s">
        <v>660</v>
      </c>
      <c r="B145" s="601" t="s">
        <v>1517</v>
      </c>
      <c r="C145" s="594" t="str">
        <f>VLOOKUP(F145,'Бух. учет'!A$2:D$241,4,0)</f>
        <v>ТМ-630/10</v>
      </c>
      <c r="D145" s="594">
        <f>VLOOKUP(F145,'Бух. учет'!A$2:E$241,5,0)</f>
        <v>630</v>
      </c>
      <c r="E145" s="594">
        <f>VLOOKUP(F145,'Бух. учет'!A$2:F$241,6,0)</f>
        <v>1986</v>
      </c>
      <c r="F145" s="667">
        <v>39957</v>
      </c>
      <c r="G145" s="595">
        <f>VLOOKUP(F145,'Бух. учет'!A$2:G$241,7,0)</f>
        <v>809</v>
      </c>
      <c r="H145" s="596" t="str">
        <f>VLOOKUP(F145,'Бух. учет'!A$2:H$241,8,0)</f>
        <v>TPAHCФOPMATOP  TM-630-10/04</v>
      </c>
      <c r="I145" s="356"/>
      <c r="J145" s="356"/>
    </row>
    <row r="146" spans="1:10" ht="15.75" customHeight="1" x14ac:dyDescent="0.2">
      <c r="A146" s="604"/>
      <c r="B146" s="600" t="s">
        <v>1519</v>
      </c>
      <c r="C146" s="594" t="str">
        <f>VLOOKUP(F146,'Бух. учет'!A$2:D$241,4,0)</f>
        <v>ТМ-630/10</v>
      </c>
      <c r="D146" s="594">
        <f>VLOOKUP(F146,'Бух. учет'!A$2:E$241,5,0)</f>
        <v>630</v>
      </c>
      <c r="E146" s="594">
        <f>VLOOKUP(F146,'Бух. учет'!A$2:F$241,6,0)</f>
        <v>1990</v>
      </c>
      <c r="F146" s="668">
        <v>58380</v>
      </c>
      <c r="G146" s="595">
        <f>VLOOKUP(F146,'Бух. учет'!A$2:G$241,7,0)</f>
        <v>831</v>
      </c>
      <c r="H146" s="596" t="str">
        <f>VLOOKUP(F146,'Бух. учет'!A$2:H$241,8,0)</f>
        <v>TPAHCФOPMATOP  TM-630-10/04</v>
      </c>
      <c r="I146" s="356"/>
      <c r="J146" s="356"/>
    </row>
    <row r="147" spans="1:10" ht="15.75" customHeight="1" x14ac:dyDescent="0.2">
      <c r="A147" s="603" t="s">
        <v>824</v>
      </c>
      <c r="B147" s="601" t="s">
        <v>1517</v>
      </c>
      <c r="C147" s="594" t="str">
        <f>VLOOKUP(F147,'Бух. учет'!A$2:D$241,4,0)</f>
        <v>ТМ-630/10</v>
      </c>
      <c r="D147" s="594">
        <f>VLOOKUP(F147,'Бух. учет'!A$2:E$241,5,0)</f>
        <v>630</v>
      </c>
      <c r="E147" s="594">
        <f>VLOOKUP(F147,'Бух. учет'!A$2:F$241,6,0)</f>
        <v>1989</v>
      </c>
      <c r="F147" s="667">
        <v>51464</v>
      </c>
      <c r="G147" s="595">
        <f>VLOOKUP(F147,'Бух. учет'!A$2:G$241,7,0)</f>
        <v>754</v>
      </c>
      <c r="H147" s="596" t="str">
        <f>VLOOKUP(F147,'Бух. учет'!A$2:H$241,8,0)</f>
        <v>TPAHCФOPMATOP  TM-630-10/04</v>
      </c>
      <c r="I147" s="356"/>
      <c r="J147" s="356"/>
    </row>
    <row r="148" spans="1:10" ht="15.75" customHeight="1" x14ac:dyDescent="0.2">
      <c r="A148" s="604"/>
      <c r="B148" s="600" t="s">
        <v>1519</v>
      </c>
      <c r="C148" s="594" t="str">
        <f>VLOOKUP(F148,'Бух. учет'!A$2:D$241,4,0)</f>
        <v>ТМ-630/10</v>
      </c>
      <c r="D148" s="594">
        <f>VLOOKUP(F148,'Бух. учет'!A$2:E$241,5,0)</f>
        <v>630</v>
      </c>
      <c r="E148" s="594">
        <f>VLOOKUP(F148,'Бух. учет'!A$2:F$241,6,0)</f>
        <v>1981</v>
      </c>
      <c r="F148" s="668">
        <v>19800</v>
      </c>
      <c r="G148" s="595">
        <f>VLOOKUP(F148,'Бух. учет'!A$2:G$241,7,0)</f>
        <v>1730</v>
      </c>
      <c r="H148" s="596" t="str">
        <f>VLOOKUP(F148,'Бух. учет'!A$2:H$241,8,0)</f>
        <v>TPAHCФOPMATOP  TM-630-10/04</v>
      </c>
      <c r="I148" s="356"/>
      <c r="J148" s="356"/>
    </row>
    <row r="149" spans="1:10" ht="15.75" customHeight="1" x14ac:dyDescent="0.2">
      <c r="A149" s="603" t="s">
        <v>826</v>
      </c>
      <c r="B149" s="601" t="s">
        <v>1517</v>
      </c>
      <c r="C149" s="594" t="str">
        <f>VLOOKUP(F149,'Бух. учет'!A$2:D$241,4,0)</f>
        <v>ТМ-630/10</v>
      </c>
      <c r="D149" s="594">
        <f>VLOOKUP(F149,'Бух. учет'!A$2:E$241,5,0)</f>
        <v>630</v>
      </c>
      <c r="E149" s="594">
        <f>VLOOKUP(F149,'Бух. учет'!A$2:F$241,6,0)</f>
        <v>1980</v>
      </c>
      <c r="F149" s="667">
        <v>14727</v>
      </c>
      <c r="G149" s="595">
        <f>VLOOKUP(F149,'Бух. учет'!A$2:G$241,7,0)</f>
        <v>770</v>
      </c>
      <c r="H149" s="596" t="str">
        <f>VLOOKUP(F149,'Бух. учет'!A$2:H$241,8,0)</f>
        <v>TPAHCФOPMATOP  TM-630-10/04</v>
      </c>
      <c r="I149" s="356"/>
      <c r="J149" s="356"/>
    </row>
    <row r="150" spans="1:10" ht="15.75" customHeight="1" x14ac:dyDescent="0.2">
      <c r="A150" s="604"/>
      <c r="B150" s="600" t="s">
        <v>1519</v>
      </c>
      <c r="C150" s="594" t="str">
        <f>VLOOKUP(F150,'Бух. учет'!A$2:D$241,4,0)</f>
        <v>ТМ-630/10</v>
      </c>
      <c r="D150" s="594">
        <f>VLOOKUP(F150,'Бух. учет'!A$2:E$241,5,0)</f>
        <v>630</v>
      </c>
      <c r="E150" s="594">
        <f>VLOOKUP(F150,'Бух. учет'!A$2:F$241,6,0)</f>
        <v>1989</v>
      </c>
      <c r="F150" s="668">
        <v>50899</v>
      </c>
      <c r="G150" s="595">
        <f>VLOOKUP(F150,'Бух. учет'!A$2:G$241,7,0)</f>
        <v>1746</v>
      </c>
      <c r="H150" s="596" t="str">
        <f>VLOOKUP(F150,'Бух. учет'!A$2:H$241,8,0)</f>
        <v>TPAHCФOPMATOP  TM-630-10/04</v>
      </c>
      <c r="I150" s="356"/>
      <c r="J150" s="356"/>
    </row>
    <row r="151" spans="1:10" ht="15.75" customHeight="1" x14ac:dyDescent="0.2">
      <c r="A151" s="605" t="s">
        <v>827</v>
      </c>
      <c r="B151" s="601" t="s">
        <v>1517</v>
      </c>
      <c r="C151" s="594" t="str">
        <f>VLOOKUP(F151,'Бух. учет'!A$2:D$241,4,0)</f>
        <v>ТМ-630/10</v>
      </c>
      <c r="D151" s="594">
        <f>VLOOKUP(F151,'Бух. учет'!A$2:E$241,5,0)</f>
        <v>630</v>
      </c>
      <c r="E151" s="594">
        <f>VLOOKUP(F151,'Бух. учет'!A$2:F$241,6,0)</f>
        <v>1990</v>
      </c>
      <c r="F151" s="667">
        <v>56540</v>
      </c>
      <c r="G151" s="595">
        <f>VLOOKUP(F151,'Бух. учет'!A$2:G$241,7,0)</f>
        <v>906</v>
      </c>
      <c r="H151" s="596" t="str">
        <f>VLOOKUP(F151,'Бух. учет'!A$2:H$241,8,0)</f>
        <v>TPAHCФOPMATOP  TM-630-10/04</v>
      </c>
      <c r="I151" s="356"/>
      <c r="J151" s="356"/>
    </row>
    <row r="152" spans="1:10" ht="15.75" customHeight="1" x14ac:dyDescent="0.2">
      <c r="A152" s="604"/>
      <c r="B152" s="600" t="s">
        <v>1519</v>
      </c>
      <c r="C152" s="594" t="str">
        <f>VLOOKUP(F152,'Бух. учет'!A$2:D$241,4,0)</f>
        <v>ТМ-630/10</v>
      </c>
      <c r="D152" s="594">
        <f>VLOOKUP(F152,'Бух. учет'!A$2:E$241,5,0)</f>
        <v>630</v>
      </c>
      <c r="E152" s="594">
        <f>VLOOKUP(F152,'Бух. учет'!A$2:F$241,6,0)</f>
        <v>1991</v>
      </c>
      <c r="F152" s="668">
        <v>63785</v>
      </c>
      <c r="G152" s="595">
        <f>VLOOKUP(F152,'Бух. учет'!A$2:G$241,7,0)</f>
        <v>1811</v>
      </c>
      <c r="H152" s="596" t="str">
        <f>VLOOKUP(F152,'Бух. учет'!A$2:H$241,8,0)</f>
        <v>TPAHCФOPMATOP  TM-630-10/04</v>
      </c>
      <c r="I152" s="356"/>
      <c r="J152" s="356"/>
    </row>
    <row r="153" spans="1:10" ht="15.75" customHeight="1" x14ac:dyDescent="0.2">
      <c r="A153" s="605" t="s">
        <v>828</v>
      </c>
      <c r="B153" s="601" t="s">
        <v>1517</v>
      </c>
      <c r="C153" s="594" t="str">
        <f>VLOOKUP(F153,'Бух. учет'!A$2:D$241,4,0)</f>
        <v>ТМ-630/10</v>
      </c>
      <c r="D153" s="594">
        <f>VLOOKUP(F153,'Бух. учет'!A$2:E$241,5,0)</f>
        <v>630</v>
      </c>
      <c r="E153" s="594">
        <f>VLOOKUP(F153,'Бух. учет'!A$2:F$241,6,0)</f>
        <v>1989</v>
      </c>
      <c r="F153" s="667">
        <v>51498</v>
      </c>
      <c r="G153" s="595">
        <f>VLOOKUP(F153,'Бух. учет'!A$2:G$241,7,0)</f>
        <v>851</v>
      </c>
      <c r="H153" s="596" t="str">
        <f>VLOOKUP(F153,'Бух. учет'!A$2:H$241,8,0)</f>
        <v>TPAHCФOPMATOP  TM-630-10/04</v>
      </c>
      <c r="I153" s="356"/>
      <c r="J153" s="356"/>
    </row>
    <row r="154" spans="1:10" ht="15.75" customHeight="1" x14ac:dyDescent="0.2">
      <c r="A154" s="604"/>
      <c r="B154" s="600" t="s">
        <v>1519</v>
      </c>
      <c r="C154" s="594" t="str">
        <f>VLOOKUP(F154,'Бух. учет'!A$2:D$241,4,0)</f>
        <v>ТМ-630/10</v>
      </c>
      <c r="D154" s="594">
        <f>VLOOKUP(F154,'Бух. учет'!A$2:E$241,5,0)</f>
        <v>630</v>
      </c>
      <c r="E154" s="594">
        <f>VLOOKUP(F154,'Бух. учет'!A$2:F$241,6,0)</f>
        <v>1986</v>
      </c>
      <c r="F154" s="668">
        <v>37526</v>
      </c>
      <c r="G154" s="595">
        <f>VLOOKUP(F154,'Бух. учет'!A$2:G$241,7,0)</f>
        <v>750</v>
      </c>
      <c r="H154" s="596" t="str">
        <f>VLOOKUP(F154,'Бух. учет'!A$2:H$241,8,0)</f>
        <v>TPAHCФOPMATOP  TM-630-10/04</v>
      </c>
      <c r="I154" s="356"/>
      <c r="J154" s="356"/>
    </row>
    <row r="155" spans="1:10" ht="15.75" customHeight="1" x14ac:dyDescent="0.2">
      <c r="A155" s="603" t="s">
        <v>829</v>
      </c>
      <c r="B155" s="601" t="s">
        <v>1517</v>
      </c>
      <c r="C155" s="594" t="str">
        <f>VLOOKUP(F155,'Бух. учет'!A$2:D$241,4,0)</f>
        <v>ТМ-630/10</v>
      </c>
      <c r="D155" s="594">
        <f>VLOOKUP(F155,'Бух. учет'!A$2:E$241,5,0)</f>
        <v>630</v>
      </c>
      <c r="E155" s="594" t="str">
        <f>VLOOKUP(F155,'Бух. учет'!A$2:F$241,6,0)</f>
        <v>НЕТ</v>
      </c>
      <c r="F155" s="667" t="s">
        <v>1541</v>
      </c>
      <c r="G155" s="595">
        <f>VLOOKUP(F155,'Бух. учет'!A$2:G$241,7,0)</f>
        <v>751</v>
      </c>
      <c r="H155" s="596" t="str">
        <f>VLOOKUP(F155,'Бух. учет'!A$2:H$241,8,0)</f>
        <v>TPAHCФOPMATOP  TM-630-10/04</v>
      </c>
      <c r="I155" s="356"/>
      <c r="J155" s="356"/>
    </row>
    <row r="156" spans="1:10" ht="15.75" customHeight="1" x14ac:dyDescent="0.2">
      <c r="A156" s="604"/>
      <c r="B156" s="600" t="s">
        <v>1519</v>
      </c>
      <c r="C156" s="594" t="str">
        <f>VLOOKUP(F156,'Бух. учет'!A$2:D$241,4,0)</f>
        <v>ТМ-630/10</v>
      </c>
      <c r="D156" s="594">
        <f>VLOOKUP(F156,'Бух. учет'!A$2:E$241,5,0)</f>
        <v>630</v>
      </c>
      <c r="E156" s="594">
        <f>VLOOKUP(F156,'Бух. учет'!A$2:F$241,6,0)</f>
        <v>1989</v>
      </c>
      <c r="F156" s="668">
        <v>51385</v>
      </c>
      <c r="G156" s="595">
        <f>VLOOKUP(F156,'Бух. учет'!A$2:G$241,7,0)</f>
        <v>1793</v>
      </c>
      <c r="H156" s="596" t="str">
        <f>VLOOKUP(F156,'Бух. учет'!A$2:H$241,8,0)</f>
        <v>TPAHCФOPMATOP  TM-630-10/04</v>
      </c>
      <c r="I156" s="356"/>
      <c r="J156" s="356"/>
    </row>
    <row r="157" spans="1:10" ht="15.75" customHeight="1" x14ac:dyDescent="0.2">
      <c r="A157" s="603" t="s">
        <v>830</v>
      </c>
      <c r="B157" s="601" t="s">
        <v>1517</v>
      </c>
      <c r="C157" s="594" t="str">
        <f>VLOOKUP(F157,'Бух. учет'!A$2:D$241,4,0)</f>
        <v>ТМ-250/10</v>
      </c>
      <c r="D157" s="594">
        <f>VLOOKUP(F157,'Бух. учет'!A$2:E$241,5,0)</f>
        <v>250</v>
      </c>
      <c r="E157" s="594">
        <f>VLOOKUP(F157,'Бух. учет'!A$2:F$241,6,0)</f>
        <v>1990</v>
      </c>
      <c r="F157" s="667">
        <v>8070</v>
      </c>
      <c r="G157" s="595">
        <f>VLOOKUP(F157,'Бух. учет'!A$2:G$241,7,0)</f>
        <v>623</v>
      </c>
      <c r="H157" s="596" t="str">
        <f>VLOOKUP(F157,'Бух. учет'!A$2:H$241,8,0)</f>
        <v>TPAHCФOPMATOP  TM-250-10/04</v>
      </c>
      <c r="I157" s="356"/>
      <c r="J157" s="356"/>
    </row>
    <row r="158" spans="1:10" ht="15.75" customHeight="1" x14ac:dyDescent="0.2">
      <c r="A158" s="604"/>
      <c r="B158" s="600" t="s">
        <v>1519</v>
      </c>
      <c r="C158" s="594" t="str">
        <f>VLOOKUP(F158,'Бух. учет'!A$2:D$241,4,0)</f>
        <v>ТМ-400/10</v>
      </c>
      <c r="D158" s="594">
        <f>VLOOKUP(F158,'Бух. учет'!A$2:E$241,5,0)</f>
        <v>400</v>
      </c>
      <c r="E158" s="594">
        <f>VLOOKUP(F158,'Бух. учет'!A$2:F$241,6,0)</f>
        <v>0</v>
      </c>
      <c r="F158" s="668">
        <v>4353</v>
      </c>
      <c r="G158" s="595">
        <f>VLOOKUP(F158,'Бух. учет'!A$2:G$241,7,0)</f>
        <v>907</v>
      </c>
      <c r="H158" s="596" t="str">
        <f>VLOOKUP(F158,'Бух. учет'!A$2:H$241,8,0)</f>
        <v>TPAHCФOPMATOP  TM-400-10/04</v>
      </c>
      <c r="I158" s="356"/>
      <c r="J158" s="356"/>
    </row>
    <row r="159" spans="1:10" ht="15.75" customHeight="1" x14ac:dyDescent="0.2">
      <c r="A159" s="603" t="s">
        <v>831</v>
      </c>
      <c r="B159" s="601" t="s">
        <v>1517</v>
      </c>
      <c r="C159" s="594" t="str">
        <f>VLOOKUP(F159,'Бух. учет'!A$2:D$241,4,0)</f>
        <v>ТМ-400/10</v>
      </c>
      <c r="D159" s="594">
        <f>VLOOKUP(F159,'Бух. учет'!A$2:E$241,5,0)</f>
        <v>400</v>
      </c>
      <c r="E159" s="594">
        <f>VLOOKUP(F159,'Бух. учет'!A$2:F$241,6,0)</f>
        <v>1987</v>
      </c>
      <c r="F159" s="667">
        <v>2705</v>
      </c>
      <c r="G159" s="595">
        <f>VLOOKUP(F159,'Бух. учет'!A$2:G$241,7,0)</f>
        <v>724</v>
      </c>
      <c r="H159" s="596" t="str">
        <f>VLOOKUP(F159,'Бух. учет'!A$2:H$241,8,0)</f>
        <v>TPAHCФOPMATOP  TMЭ-400-10/04</v>
      </c>
      <c r="I159" s="356"/>
      <c r="J159" s="356"/>
    </row>
    <row r="160" spans="1:10" ht="15.75" customHeight="1" x14ac:dyDescent="0.2">
      <c r="A160" s="604"/>
      <c r="B160" s="600" t="s">
        <v>1519</v>
      </c>
      <c r="C160" s="594" t="str">
        <f>VLOOKUP(F160,'Бух. учет'!A$2:D$241,4,0)</f>
        <v>ТМ-400/10</v>
      </c>
      <c r="D160" s="594">
        <f>VLOOKUP(F160,'Бух. учет'!A$2:E$241,5,0)</f>
        <v>400</v>
      </c>
      <c r="E160" s="594">
        <f>VLOOKUP(F160,'Бух. учет'!A$2:F$241,6,0)</f>
        <v>1987</v>
      </c>
      <c r="F160" s="668">
        <v>2682</v>
      </c>
      <c r="G160" s="595">
        <f>VLOOKUP(F160,'Бух. учет'!A$2:G$241,7,0)</f>
        <v>725</v>
      </c>
      <c r="H160" s="596" t="str">
        <f>VLOOKUP(F160,'Бух. учет'!A$2:H$241,8,0)</f>
        <v>TPAHCФOPMATOP  TMЭ-400-10/04</v>
      </c>
      <c r="I160" s="356"/>
      <c r="J160" s="356"/>
    </row>
    <row r="161" spans="1:10" ht="15.75" customHeight="1" x14ac:dyDescent="0.2">
      <c r="A161" s="603" t="s">
        <v>832</v>
      </c>
      <c r="B161" s="601" t="s">
        <v>1517</v>
      </c>
      <c r="C161" s="594" t="str">
        <f>VLOOKUP(F161,'Бух. учет'!A$2:D$241,4,0)</f>
        <v>ТМ-630/10</v>
      </c>
      <c r="D161" s="594">
        <f>VLOOKUP(F161,'Бух. учет'!A$2:E$241,5,0)</f>
        <v>630</v>
      </c>
      <c r="E161" s="594">
        <f>VLOOKUP(F161,'Бух. учет'!A$2:F$241,6,0)</f>
        <v>1980</v>
      </c>
      <c r="F161" s="667">
        <v>50728</v>
      </c>
      <c r="G161" s="595">
        <f>VLOOKUP(F161,'Бух. учет'!A$2:G$241,7,0)</f>
        <v>804</v>
      </c>
      <c r="H161" s="596" t="str">
        <f>VLOOKUP(F161,'Бух. учет'!A$2:H$241,8,0)</f>
        <v>TPAHCФOPMATOP  TM-630-10/04</v>
      </c>
      <c r="I161" s="356"/>
      <c r="J161" s="356"/>
    </row>
    <row r="162" spans="1:10" ht="15.75" customHeight="1" x14ac:dyDescent="0.2">
      <c r="A162" s="604"/>
      <c r="B162" s="600" t="s">
        <v>1519</v>
      </c>
      <c r="C162" s="594" t="str">
        <f>VLOOKUP(F162,'Бух. учет'!A$2:D$241,4,0)</f>
        <v>ТМ-630/10</v>
      </c>
      <c r="D162" s="594">
        <f>VLOOKUP(F162,'Бух. учет'!A$2:E$241,5,0)</f>
        <v>630</v>
      </c>
      <c r="E162" s="594">
        <f>VLOOKUP(F162,'Бух. учет'!A$2:F$241,6,0)</f>
        <v>1980</v>
      </c>
      <c r="F162" s="668">
        <v>51072</v>
      </c>
      <c r="G162" s="595">
        <f>VLOOKUP(F162,'Бух. учет'!A$2:G$241,7,0)</f>
        <v>2020</v>
      </c>
      <c r="H162" s="596" t="str">
        <f>VLOOKUP(F162,'Бух. учет'!A$2:H$241,8,0)</f>
        <v>TPAHCФOPMATOP  TM-630-10/04</v>
      </c>
      <c r="I162" s="356"/>
      <c r="J162" s="356"/>
    </row>
    <row r="163" spans="1:10" ht="15.75" customHeight="1" x14ac:dyDescent="0.2">
      <c r="A163" s="603" t="s">
        <v>833</v>
      </c>
      <c r="B163" s="601" t="s">
        <v>1517</v>
      </c>
      <c r="C163" s="594" t="str">
        <f>VLOOKUP(F163,'Бух. учет'!A$2:D$241,4,0)</f>
        <v>ТМ-400/10</v>
      </c>
      <c r="D163" s="594">
        <f>VLOOKUP(F163,'Бух. учет'!A$2:E$241,5,0)</f>
        <v>400</v>
      </c>
      <c r="E163" s="594">
        <f>VLOOKUP(F163,'Бух. учет'!A$2:F$241,6,0)</f>
        <v>1990</v>
      </c>
      <c r="F163" s="667">
        <v>47866</v>
      </c>
      <c r="G163" s="595">
        <f>VLOOKUP(F163,'Бух. учет'!A$2:G$241,7,0)</f>
        <v>739</v>
      </c>
      <c r="H163" s="596" t="str">
        <f>VLOOKUP(F163,'Бух. учет'!A$2:H$241,8,0)</f>
        <v>TPAHCФOPMATOP  TM-400-10/04</v>
      </c>
      <c r="I163" s="356"/>
      <c r="J163" s="356"/>
    </row>
    <row r="164" spans="1:10" ht="15.75" customHeight="1" x14ac:dyDescent="0.2">
      <c r="A164" s="604"/>
      <c r="B164" s="600" t="s">
        <v>1519</v>
      </c>
      <c r="C164" s="594" t="str">
        <f>VLOOKUP(F164,'Бух. учет'!A$2:D$241,4,0)</f>
        <v>ТМ-400/10</v>
      </c>
      <c r="D164" s="594">
        <f>VLOOKUP(F164,'Бух. учет'!A$2:E$241,5,0)</f>
        <v>400</v>
      </c>
      <c r="E164" s="594">
        <f>VLOOKUP(F164,'Бух. учет'!A$2:F$241,6,0)</f>
        <v>1990</v>
      </c>
      <c r="F164" s="668">
        <v>47853</v>
      </c>
      <c r="G164" s="595">
        <f>VLOOKUP(F164,'Бух. учет'!A$2:G$241,7,0)</f>
        <v>740</v>
      </c>
      <c r="H164" s="596" t="str">
        <f>VLOOKUP(F164,'Бух. учет'!A$2:H$241,8,0)</f>
        <v>TPAHCФOPMATOP  TM-400-10/04</v>
      </c>
      <c r="I164" s="356"/>
      <c r="J164" s="356"/>
    </row>
    <row r="165" spans="1:10" ht="15.75" customHeight="1" x14ac:dyDescent="0.2">
      <c r="A165" s="605" t="s">
        <v>834</v>
      </c>
      <c r="B165" s="601" t="s">
        <v>1517</v>
      </c>
      <c r="C165" s="594" t="str">
        <f>VLOOKUP(F165,'Бух. учет'!A$2:D$241,4,0)</f>
        <v>ТМ-400/10</v>
      </c>
      <c r="D165" s="594">
        <f>VLOOKUP(F165,'Бух. учет'!A$2:E$241,5,0)</f>
        <v>400</v>
      </c>
      <c r="E165" s="594">
        <f>VLOOKUP(F165,'Бух. учет'!A$2:F$241,6,0)</f>
        <v>1987</v>
      </c>
      <c r="F165" s="667">
        <v>33144</v>
      </c>
      <c r="G165" s="595">
        <f>VLOOKUP(F165,'Бух. учет'!A$2:G$241,7,0)</f>
        <v>799</v>
      </c>
      <c r="H165" s="596" t="str">
        <f>VLOOKUP(F165,'Бух. учет'!A$2:H$241,8,0)</f>
        <v>TPAHCФOPMATOP  TMЭ-400-10/04</v>
      </c>
      <c r="I165" s="356"/>
      <c r="J165" s="356"/>
    </row>
    <row r="166" spans="1:10" ht="15.75" customHeight="1" x14ac:dyDescent="0.2">
      <c r="A166" s="604"/>
      <c r="B166" s="600" t="s">
        <v>1519</v>
      </c>
      <c r="C166" s="594" t="str">
        <f>VLOOKUP(F166,'Бух. учет'!A$2:D$241,4,0)</f>
        <v>ТМ-630/10</v>
      </c>
      <c r="D166" s="594">
        <f>VLOOKUP(F166,'Бух. учет'!A$2:E$241,5,0)</f>
        <v>630</v>
      </c>
      <c r="E166" s="594">
        <f>VLOOKUP(F166,'Бух. учет'!A$2:F$241,6,0)</f>
        <v>1988</v>
      </c>
      <c r="F166" s="668">
        <v>45798</v>
      </c>
      <c r="G166" s="595">
        <f>VLOOKUP(F166,'Бух. учет'!A$2:G$241,7,0)</f>
        <v>894</v>
      </c>
      <c r="H166" s="596" t="str">
        <f>VLOOKUP(F166,'Бух. учет'!A$2:H$241,8,0)</f>
        <v>TPAHCФOPMATOP  TM-630-10/04</v>
      </c>
      <c r="I166" s="356"/>
      <c r="J166" s="356"/>
    </row>
    <row r="167" spans="1:10" ht="15.75" customHeight="1" x14ac:dyDescent="0.2">
      <c r="A167" s="605" t="s">
        <v>835</v>
      </c>
      <c r="B167" s="601" t="s">
        <v>1517</v>
      </c>
      <c r="C167" s="594" t="str">
        <f>VLOOKUP(F167,'Бух. учет'!A$2:D$241,4,0)</f>
        <v>ТМ-630/10</v>
      </c>
      <c r="D167" s="594">
        <f>VLOOKUP(F167,'Бух. учет'!A$2:E$241,5,0)</f>
        <v>630</v>
      </c>
      <c r="E167" s="594">
        <f>VLOOKUP(F167,'Бух. учет'!A$2:F$241,6,0)</f>
        <v>1997</v>
      </c>
      <c r="F167" s="667">
        <v>63631</v>
      </c>
      <c r="G167" s="595">
        <f>VLOOKUP(F167,'Бух. учет'!A$2:G$241,7,0)</f>
        <v>899</v>
      </c>
      <c r="H167" s="596" t="str">
        <f>VLOOKUP(F167,'Бух. учет'!A$2:H$241,8,0)</f>
        <v>TPAHCФOPMATOP  TM-630-10/04</v>
      </c>
      <c r="I167" s="356"/>
      <c r="J167" s="356"/>
    </row>
    <row r="168" spans="1:10" ht="15.75" customHeight="1" x14ac:dyDescent="0.2">
      <c r="A168" s="604"/>
      <c r="B168" s="600" t="s">
        <v>1519</v>
      </c>
      <c r="C168" s="594" t="str">
        <f>VLOOKUP(F168,'Бух. учет'!A$2:D$241,4,0)</f>
        <v>ТМ-630/10</v>
      </c>
      <c r="D168" s="594">
        <f>VLOOKUP(F168,'Бух. учет'!A$2:E$241,5,0)</f>
        <v>630</v>
      </c>
      <c r="E168" s="594">
        <f>VLOOKUP(F168,'Бух. учет'!A$2:F$241,6,0)</f>
        <v>1991</v>
      </c>
      <c r="F168" s="668">
        <v>63547</v>
      </c>
      <c r="G168" s="595">
        <f>VLOOKUP(F168,'Бух. учет'!A$2:G$241,7,0)</f>
        <v>2063</v>
      </c>
      <c r="H168" s="596" t="str">
        <f>VLOOKUP(F168,'Бух. учет'!A$2:H$241,8,0)</f>
        <v>TPAHCФOPMATOP  TM-630-10/04</v>
      </c>
      <c r="I168" s="356"/>
      <c r="J168" s="356"/>
    </row>
    <row r="169" spans="1:10" ht="15.75" customHeight="1" x14ac:dyDescent="0.2">
      <c r="A169" s="603" t="s">
        <v>1529</v>
      </c>
      <c r="B169" s="601" t="s">
        <v>1517</v>
      </c>
      <c r="C169" s="594" t="str">
        <f>VLOOKUP(F169,'Бух. учет'!A$2:D$241,4,0)</f>
        <v>ТМ-630/10</v>
      </c>
      <c r="D169" s="594">
        <f>VLOOKUP(F169,'Бух. учет'!A$2:E$241,5,0)</f>
        <v>630</v>
      </c>
      <c r="E169" s="594">
        <f>VLOOKUP(F169,'Бух. учет'!A$2:F$241,6,0)</f>
        <v>1995</v>
      </c>
      <c r="F169" s="667">
        <v>71815</v>
      </c>
      <c r="G169" s="595">
        <f>VLOOKUP(F169,'Бух. учет'!A$2:G$241,7,0)</f>
        <v>534</v>
      </c>
      <c r="H169" s="596" t="str">
        <f>VLOOKUP(F169,'Бух. учет'!A$2:H$241,8,0)</f>
        <v>TPAHCФOPMATOP  ТМ-630-10/04</v>
      </c>
      <c r="I169" s="356"/>
      <c r="J169" s="356"/>
    </row>
    <row r="170" spans="1:10" ht="15.75" customHeight="1" x14ac:dyDescent="0.2">
      <c r="A170" s="604"/>
      <c r="B170" s="600" t="s">
        <v>1519</v>
      </c>
      <c r="C170" s="594" t="str">
        <f>VLOOKUP(F170,'Бух. учет'!A$2:D$241,4,0)</f>
        <v>ТМ-630/10</v>
      </c>
      <c r="D170" s="594">
        <f>VLOOKUP(F170,'Бух. учет'!A$2:E$241,5,0)</f>
        <v>630</v>
      </c>
      <c r="E170" s="594">
        <f>VLOOKUP(F170,'Бух. учет'!A$2:F$241,6,0)</f>
        <v>1981</v>
      </c>
      <c r="F170" s="668">
        <v>17096</v>
      </c>
      <c r="G170" s="595">
        <f>VLOOKUP(F170,'Бух. учет'!A$2:G$241,7,0)</f>
        <v>2259</v>
      </c>
      <c r="H170" s="596" t="str">
        <f>VLOOKUP(F170,'Бух. учет'!A$2:H$241,8,0)</f>
        <v>TPAHCФOPMATOP  ТМ-630-10/04</v>
      </c>
      <c r="I170" s="356"/>
      <c r="J170" s="356"/>
    </row>
    <row r="171" spans="1:10" ht="15.75" customHeight="1" x14ac:dyDescent="0.2">
      <c r="A171" s="608" t="s">
        <v>1530</v>
      </c>
      <c r="B171" s="601" t="s">
        <v>1517</v>
      </c>
      <c r="C171" s="594">
        <f>VLOOKUP(F171,'Бух. учет'!A$2:D$241,4,0)</f>
        <v>0</v>
      </c>
      <c r="D171" s="594">
        <f>VLOOKUP(F171,'Бух. учет'!A$2:E$241,5,0)</f>
        <v>0</v>
      </c>
      <c r="E171" s="594">
        <f>VLOOKUP(F171,'Бух. учет'!A$2:F$241,6,0)</f>
        <v>0</v>
      </c>
      <c r="F171" s="667">
        <v>0</v>
      </c>
      <c r="G171" s="595">
        <f>VLOOKUP(F171,'Бух. учет'!A$2:G$241,7,0)</f>
        <v>0</v>
      </c>
      <c r="H171" s="596">
        <f>VLOOKUP(F171,'Бух. учет'!A$2:H$241,8,0)</f>
        <v>0</v>
      </c>
      <c r="I171" s="356"/>
      <c r="J171" s="356"/>
    </row>
    <row r="172" spans="1:10" ht="15.75" customHeight="1" x14ac:dyDescent="0.2">
      <c r="A172" s="599" t="s">
        <v>908</v>
      </c>
      <c r="B172" s="600" t="s">
        <v>1517</v>
      </c>
      <c r="C172" s="594" t="str">
        <f>VLOOKUP(F172,'Бух. учет'!A$2:D$241,4,0)</f>
        <v>ТМ-400/10</v>
      </c>
      <c r="D172" s="594">
        <f>VLOOKUP(F172,'Бух. учет'!A$2:E$241,5,0)</f>
        <v>400</v>
      </c>
      <c r="E172" s="594">
        <f>VLOOKUP(F172,'Бух. учет'!A$2:F$241,6,0)</f>
        <v>1993</v>
      </c>
      <c r="F172" s="668">
        <v>57695</v>
      </c>
      <c r="G172" s="595">
        <f>VLOOKUP(F172,'Бух. учет'!A$2:G$241,7,0)</f>
        <v>717</v>
      </c>
      <c r="H172" s="596" t="str">
        <f>VLOOKUP(F172,'Бух. учет'!A$2:H$241,8,0)</f>
        <v>TPAHCФOPMATOP  TMЭ-400-10/04</v>
      </c>
      <c r="I172" s="356"/>
      <c r="J172" s="356"/>
    </row>
    <row r="173" spans="1:10" ht="15.75" customHeight="1" x14ac:dyDescent="0.2">
      <c r="A173" s="597"/>
      <c r="B173" s="601" t="s">
        <v>1519</v>
      </c>
      <c r="C173" s="594" t="str">
        <f>VLOOKUP(F173,'Бух. учет'!A$2:D$241,4,0)</f>
        <v>ТМ-400/10</v>
      </c>
      <c r="D173" s="594">
        <f>VLOOKUP(F173,'Бух. учет'!A$2:E$241,5,0)</f>
        <v>400</v>
      </c>
      <c r="E173" s="594">
        <f>VLOOKUP(F173,'Бух. учет'!A$2:F$241,6,0)</f>
        <v>1993</v>
      </c>
      <c r="F173" s="667">
        <v>57987</v>
      </c>
      <c r="G173" s="595">
        <f>VLOOKUP(F173,'Бух. учет'!A$2:G$241,7,0)</f>
        <v>718</v>
      </c>
      <c r="H173" s="596" t="str">
        <f>VLOOKUP(F173,'Бух. учет'!A$2:H$241,8,0)</f>
        <v>TPAHCФOPMATOP  TMЭ-400-10/04</v>
      </c>
      <c r="I173" s="356"/>
      <c r="J173" s="356"/>
    </row>
    <row r="174" spans="1:10" ht="15.75" customHeight="1" x14ac:dyDescent="0.2">
      <c r="A174" s="599" t="s">
        <v>913</v>
      </c>
      <c r="B174" s="600" t="s">
        <v>1517</v>
      </c>
      <c r="C174" s="594" t="str">
        <f>VLOOKUP(F174,'Бух. учет'!A$2:D$241,4,0)</f>
        <v>ТМ-630/10</v>
      </c>
      <c r="D174" s="594">
        <f>VLOOKUP(F174,'Бух. учет'!A$2:E$241,5,0)</f>
        <v>630</v>
      </c>
      <c r="E174" s="594">
        <f>VLOOKUP(F174,'Бух. учет'!A$2:F$241,6,0)</f>
        <v>2004</v>
      </c>
      <c r="F174" s="668">
        <v>1712</v>
      </c>
      <c r="G174" s="595">
        <f>VLOOKUP(F174,'Бух. учет'!A$2:G$241,7,0)</f>
        <v>855</v>
      </c>
      <c r="H174" s="596" t="str">
        <f>VLOOKUP(F174,'Бух. учет'!A$2:H$241,8,0)</f>
        <v>TPAHCФOPMATOP  ТМ-630-10/04</v>
      </c>
      <c r="I174" s="356"/>
      <c r="J174" s="356"/>
    </row>
    <row r="175" spans="1:10" ht="15.75" customHeight="1" x14ac:dyDescent="0.2">
      <c r="A175" s="597"/>
      <c r="B175" s="601" t="s">
        <v>1519</v>
      </c>
      <c r="C175" s="594" t="str">
        <f>VLOOKUP(F175,'Бух. учет'!A$2:D$241,4,0)</f>
        <v>ТМ-630/10</v>
      </c>
      <c r="D175" s="594">
        <f>VLOOKUP(F175,'Бух. учет'!A$2:E$241,5,0)</f>
        <v>630</v>
      </c>
      <c r="E175" s="594">
        <f>VLOOKUP(F175,'Бух. учет'!A$2:F$241,6,0)</f>
        <v>2004</v>
      </c>
      <c r="F175" s="667">
        <v>1715</v>
      </c>
      <c r="G175" s="595">
        <f>VLOOKUP(F175,'Бух. учет'!A$2:G$241,7,0)</f>
        <v>867</v>
      </c>
      <c r="H175" s="596" t="str">
        <f>VLOOKUP(F175,'Бух. учет'!A$2:H$241,8,0)</f>
        <v>TPAHCФOPMATOP  ТМ-630-10/04</v>
      </c>
      <c r="I175" s="356"/>
      <c r="J175" s="356"/>
    </row>
    <row r="176" spans="1:10" ht="15.75" customHeight="1" x14ac:dyDescent="0.2">
      <c r="A176" s="599" t="s">
        <v>915</v>
      </c>
      <c r="B176" s="600" t="s">
        <v>1517</v>
      </c>
      <c r="C176" s="594" t="str">
        <f>VLOOKUP(F176,'Бух. учет'!A$2:D$241,4,0)</f>
        <v>ТМ-630/10</v>
      </c>
      <c r="D176" s="594">
        <f>VLOOKUP(F176,'Бух. учет'!A$2:E$241,5,0)</f>
        <v>630</v>
      </c>
      <c r="E176" s="594">
        <f>VLOOKUP(F176,'Бух. учет'!A$2:F$241,6,0)</f>
        <v>1991</v>
      </c>
      <c r="F176" s="668">
        <v>63115</v>
      </c>
      <c r="G176" s="595">
        <f>VLOOKUP(F176,'Бух. учет'!A$2:G$241,7,0)</f>
        <v>533</v>
      </c>
      <c r="H176" s="596" t="str">
        <f>VLOOKUP(F176,'Бух. учет'!A$2:H$241,8,0)</f>
        <v>TPAHCФOPMATOP  ТМ-630-10/04</v>
      </c>
      <c r="I176" s="356"/>
      <c r="J176" s="356"/>
    </row>
    <row r="177" spans="1:10" ht="15.75" customHeight="1" x14ac:dyDescent="0.2">
      <c r="A177" s="597"/>
      <c r="B177" s="601" t="s">
        <v>1519</v>
      </c>
      <c r="C177" s="594" t="str">
        <f>VLOOKUP(F177,'Бух. учет'!A$2:D$241,4,0)</f>
        <v>ТМ-630/10</v>
      </c>
      <c r="D177" s="594">
        <f>VLOOKUP(F177,'Бух. учет'!A$2:E$241,5,0)</f>
        <v>630</v>
      </c>
      <c r="E177" s="594">
        <f>VLOOKUP(F177,'Бух. учет'!A$2:F$241,6,0)</f>
        <v>1991</v>
      </c>
      <c r="F177" s="667">
        <v>62945</v>
      </c>
      <c r="G177" s="595">
        <f>VLOOKUP(F177,'Бух. учет'!A$2:G$241,7,0)</f>
        <v>1105</v>
      </c>
      <c r="H177" s="596" t="str">
        <f>VLOOKUP(F177,'Бух. учет'!A$2:H$241,8,0)</f>
        <v>TPAHCФOPMATOP  ТМ-630-10/04</v>
      </c>
      <c r="I177" s="356"/>
      <c r="J177" s="356"/>
    </row>
    <row r="178" spans="1:10" ht="15.75" customHeight="1" x14ac:dyDescent="0.2">
      <c r="A178" s="602" t="s">
        <v>917</v>
      </c>
      <c r="B178" s="600" t="s">
        <v>1517</v>
      </c>
      <c r="C178" s="594" t="str">
        <f>VLOOKUP(F178,'Бух. учет'!A$2:D$241,4,0)</f>
        <v>ТМ-630/10</v>
      </c>
      <c r="D178" s="594">
        <f>VLOOKUP(F178,'Бух. учет'!A$2:E$241,5,0)</f>
        <v>630</v>
      </c>
      <c r="E178" s="594">
        <f>VLOOKUP(F178,'Бух. учет'!A$2:F$241,6,0)</f>
        <v>1988</v>
      </c>
      <c r="F178" s="668">
        <v>46927</v>
      </c>
      <c r="G178" s="595">
        <f>VLOOKUP(F178,'Бух. учет'!A$2:G$241,7,0)</f>
        <v>897</v>
      </c>
      <c r="H178" s="596" t="str">
        <f>VLOOKUP(F178,'Бух. учет'!A$2:H$241,8,0)</f>
        <v>TPAHCФOPMATOP  TM-630-10/04</v>
      </c>
      <c r="I178" s="356"/>
      <c r="J178" s="356"/>
    </row>
    <row r="179" spans="1:10" ht="15.75" customHeight="1" x14ac:dyDescent="0.2">
      <c r="A179" s="609"/>
      <c r="B179" s="601" t="s">
        <v>1519</v>
      </c>
      <c r="C179" s="594" t="str">
        <f>VLOOKUP(F179,'Бух. учет'!A$2:D$241,4,0)</f>
        <v>ТМ-630/10</v>
      </c>
      <c r="D179" s="594">
        <f>VLOOKUP(F179,'Бух. учет'!A$2:E$241,5,0)</f>
        <v>630</v>
      </c>
      <c r="E179" s="594">
        <f>VLOOKUP(F179,'Бух. учет'!A$2:F$241,6,0)</f>
        <v>1988</v>
      </c>
      <c r="F179" s="667">
        <v>46914</v>
      </c>
      <c r="G179" s="595">
        <f>VLOOKUP(F179,'Бух. учет'!A$2:G$241,7,0)</f>
        <v>2104</v>
      </c>
      <c r="H179" s="596" t="str">
        <f>VLOOKUP(F179,'Бух. учет'!A$2:H$241,8,0)</f>
        <v>TPAHCФOPMATOP  TM-630-10/04</v>
      </c>
      <c r="I179" s="356"/>
      <c r="J179" s="356"/>
    </row>
    <row r="180" spans="1:10" ht="15.75" customHeight="1" x14ac:dyDescent="0.2">
      <c r="A180" s="602" t="s">
        <v>925</v>
      </c>
      <c r="B180" s="600" t="s">
        <v>1517</v>
      </c>
      <c r="C180" s="594" t="str">
        <f>VLOOKUP(F180,'Бух. учет'!A$2:D$241,4,0)</f>
        <v>ТМ-630/10</v>
      </c>
      <c r="D180" s="594">
        <f>VLOOKUP(F180,'Бух. учет'!A$2:E$241,5,0)</f>
        <v>630</v>
      </c>
      <c r="E180" s="594">
        <f>VLOOKUP(F180,'Бух. учет'!A$2:F$241,6,0)</f>
        <v>1980</v>
      </c>
      <c r="F180" s="668">
        <v>49438</v>
      </c>
      <c r="G180" s="595">
        <f>VLOOKUP(F180,'Бух. учет'!A$2:G$241,7,0)</f>
        <v>914</v>
      </c>
      <c r="H180" s="596" t="str">
        <f>VLOOKUP(F180,'Бух. учет'!A$2:H$241,8,0)</f>
        <v>TPAHCФOPMATOP  TM-630-10/04</v>
      </c>
      <c r="I180" s="356"/>
      <c r="J180" s="356"/>
    </row>
    <row r="181" spans="1:10" ht="15.75" customHeight="1" x14ac:dyDescent="0.2">
      <c r="A181" s="609"/>
      <c r="B181" s="601" t="s">
        <v>1519</v>
      </c>
      <c r="C181" s="594" t="str">
        <f>VLOOKUP(F181,'Бух. учет'!A$2:D$241,4,0)</f>
        <v>ТМ-400/10</v>
      </c>
      <c r="D181" s="594">
        <f>VLOOKUP(F181,'Бух. учет'!A$2:E$241,5,0)</f>
        <v>400</v>
      </c>
      <c r="E181" s="594">
        <f>VLOOKUP(F181,'Бух. учет'!A$2:F$241,6,0)</f>
        <v>1991</v>
      </c>
      <c r="F181" s="667">
        <v>51299</v>
      </c>
      <c r="G181" s="595">
        <f>VLOOKUP(F181,'Бух. учет'!A$2:G$241,7,0)</f>
        <v>747</v>
      </c>
      <c r="H181" s="596" t="str">
        <f>VLOOKUP(F181,'Бух. учет'!A$2:H$241,8,0)</f>
        <v>TPAHCФOPMATOP  TM-400-10/04</v>
      </c>
      <c r="I181" s="356"/>
      <c r="J181" s="356"/>
    </row>
    <row r="182" spans="1:10" ht="15.75" customHeight="1" x14ac:dyDescent="0.2">
      <c r="A182" s="602" t="s">
        <v>926</v>
      </c>
      <c r="B182" s="600" t="s">
        <v>1517</v>
      </c>
      <c r="C182" s="594" t="str">
        <f>VLOOKUP(F182,'Бух. учет'!A$2:D$241,4,0)</f>
        <v>ТМ-400/10</v>
      </c>
      <c r="D182" s="594">
        <f>VLOOKUP(F182,'Бух. учет'!A$2:E$241,5,0)</f>
        <v>400</v>
      </c>
      <c r="E182" s="594">
        <f>VLOOKUP(F182,'Бух. учет'!A$2:F$241,6,0)</f>
        <v>1987</v>
      </c>
      <c r="F182" s="668">
        <v>37067</v>
      </c>
      <c r="G182" s="595">
        <f>VLOOKUP(F182,'Бух. учет'!A$2:G$241,7,0)</f>
        <v>847</v>
      </c>
      <c r="H182" s="596" t="str">
        <f>VLOOKUP(F182,'Бух. учет'!A$2:H$241,8,0)</f>
        <v>TPAHCФOPMATOP  TM-400-10/04</v>
      </c>
      <c r="I182" s="356"/>
      <c r="J182" s="356"/>
    </row>
    <row r="183" spans="1:10" ht="15.75" customHeight="1" x14ac:dyDescent="0.2">
      <c r="A183" s="609"/>
      <c r="B183" s="601" t="s">
        <v>1519</v>
      </c>
      <c r="C183" s="594" t="str">
        <f>VLOOKUP(F183,'Бух. учет'!A$2:D$241,4,0)</f>
        <v>ТМ-400/10</v>
      </c>
      <c r="D183" s="594">
        <f>VLOOKUP(F183,'Бух. учет'!A$2:E$241,5,0)</f>
        <v>400</v>
      </c>
      <c r="E183" s="594">
        <f>VLOOKUP(F183,'Бух. учет'!A$2:F$241,6,0)</f>
        <v>1987</v>
      </c>
      <c r="F183" s="667">
        <v>36152</v>
      </c>
      <c r="G183" s="595">
        <f>VLOOKUP(F183,'Бух. учет'!A$2:G$241,7,0)</f>
        <v>848</v>
      </c>
      <c r="H183" s="596" t="str">
        <f>VLOOKUP(F183,'Бух. учет'!A$2:H$241,8,0)</f>
        <v>TPAHCФOPMATOP  TM-400-10/04</v>
      </c>
      <c r="I183" s="356"/>
      <c r="J183" s="356"/>
    </row>
    <row r="184" spans="1:10" ht="15.75" customHeight="1" x14ac:dyDescent="0.2">
      <c r="A184" s="602" t="s">
        <v>1260</v>
      </c>
      <c r="B184" s="600" t="s">
        <v>1517</v>
      </c>
      <c r="C184" s="594" t="str">
        <f>VLOOKUP(F184,'Бух. учет'!A$2:D$241,4,0)</f>
        <v>ТМ-630/10</v>
      </c>
      <c r="D184" s="594">
        <f>VLOOKUP(F184,'Бух. учет'!A$2:E$241,5,0)</f>
        <v>630</v>
      </c>
      <c r="E184" s="594">
        <f>VLOOKUP(F184,'Бух. учет'!A$2:F$241,6,0)</f>
        <v>1969</v>
      </c>
      <c r="F184" s="668">
        <v>4241</v>
      </c>
      <c r="G184" s="595">
        <f>VLOOKUP(F184,'Бух. учет'!A$2:G$241,7,0)</f>
        <v>753</v>
      </c>
      <c r="H184" s="596" t="str">
        <f>VLOOKUP(F184,'Бух. учет'!A$2:H$241,8,0)</f>
        <v>TPAHCФOPMATOP  TM-630-6/04</v>
      </c>
      <c r="I184" s="356"/>
      <c r="J184" s="356"/>
    </row>
    <row r="185" spans="1:10" ht="15.75" customHeight="1" x14ac:dyDescent="0.2">
      <c r="A185" s="609"/>
      <c r="B185" s="601" t="s">
        <v>1519</v>
      </c>
      <c r="C185" s="594" t="str">
        <f>VLOOKUP(F185,'Бух. учет'!A$2:D$241,4,0)</f>
        <v>ТМ-630/10</v>
      </c>
      <c r="D185" s="594">
        <f>VLOOKUP(F185,'Бух. учет'!A$2:E$241,5,0)</f>
        <v>630</v>
      </c>
      <c r="E185" s="594">
        <f>VLOOKUP(F185,'Бух. учет'!A$2:F$241,6,0)</f>
        <v>0</v>
      </c>
      <c r="F185" s="667">
        <v>29586</v>
      </c>
      <c r="G185" s="595">
        <f>VLOOKUP(F185,'Бух. учет'!A$2:G$241,7,0)</f>
        <v>904</v>
      </c>
      <c r="H185" s="596" t="str">
        <f>VLOOKUP(F185,'Бух. учет'!A$2:H$241,8,0)</f>
        <v>TPAHCФOPMATOP  TM-630-6/04</v>
      </c>
      <c r="I185" s="356"/>
      <c r="J185" s="356"/>
    </row>
    <row r="186" spans="1:10" ht="15.75" customHeight="1" x14ac:dyDescent="0.2">
      <c r="A186" s="602" t="s">
        <v>1564</v>
      </c>
      <c r="B186" s="610" t="s">
        <v>1517</v>
      </c>
      <c r="C186" s="594" t="str">
        <f>VLOOKUP(F186,'Бух. учет'!A$2:D$241,4,0)</f>
        <v xml:space="preserve">6300-35/6 </v>
      </c>
      <c r="D186" s="594">
        <f>VLOOKUP(F186,'Бух. учет'!A$2:E$241,5,0)</f>
        <v>6300</v>
      </c>
      <c r="E186" s="594">
        <f>VLOOKUP(F186,'Бух. учет'!A$2:F$241,6,0)</f>
        <v>1976</v>
      </c>
      <c r="F186" s="668" t="s">
        <v>1600</v>
      </c>
      <c r="G186" s="595">
        <f>VLOOKUP(F186,'Бух. учет'!A$2:G$241,7,0)</f>
        <v>516</v>
      </c>
      <c r="H186" s="596" t="str">
        <f>VLOOKUP(F186,'Бух. учет'!A$2:H$241,8,0)</f>
        <v>TPAHCФOP.CT.  Хитачи</v>
      </c>
      <c r="I186" s="356"/>
      <c r="J186" s="356"/>
    </row>
    <row r="187" spans="1:10" ht="15.75" customHeight="1" x14ac:dyDescent="0.2">
      <c r="A187" s="611" t="s">
        <v>1585</v>
      </c>
      <c r="B187" s="126" t="s">
        <v>1517</v>
      </c>
      <c r="C187" s="594" t="str">
        <f>VLOOKUP(F187,'Бух. учет'!A$2:D$241,4,0)</f>
        <v>ТМ-160/6</v>
      </c>
      <c r="D187" s="594">
        <f>VLOOKUP(F187,'Бух. учет'!A$2:E$241,5,0)</f>
        <v>160</v>
      </c>
      <c r="E187" s="594" t="str">
        <f>VLOOKUP(F187,'Бух. учет'!A$2:F$241,6,0)</f>
        <v>НЕТ</v>
      </c>
      <c r="F187" s="671">
        <v>10447</v>
      </c>
      <c r="G187" s="595">
        <f>VLOOKUP(F187,'Бух. учет'!A$2:G$241,7,0)</f>
        <v>2266</v>
      </c>
      <c r="H187" s="596" t="str">
        <f>VLOOKUP(F187,'Бух. учет'!A$2:H$241,8,0)</f>
        <v>ПOДCTAH KTП-160/6</v>
      </c>
      <c r="I187" s="356"/>
      <c r="J187" s="356"/>
    </row>
    <row r="188" spans="1:10" ht="15.75" customHeight="1" x14ac:dyDescent="0.2">
      <c r="A188" s="612" t="s">
        <v>1578</v>
      </c>
      <c r="B188" s="610" t="s">
        <v>1517</v>
      </c>
      <c r="C188" s="594" t="str">
        <f>VLOOKUP(F188,'Бух. учет'!A$2:D$241,4,0)</f>
        <v>ТМ-630/6</v>
      </c>
      <c r="D188" s="594">
        <f>VLOOKUP(F188,'Бух. учет'!A$2:E$241,5,0)</f>
        <v>630</v>
      </c>
      <c r="E188" s="594">
        <f>VLOOKUP(F188,'Бух. учет'!A$2:F$241,6,0)</f>
        <v>1981</v>
      </c>
      <c r="F188" s="668">
        <v>2146</v>
      </c>
      <c r="G188" s="595">
        <f>VLOOKUP(F188,'Бух. учет'!A$2:G$241,7,0)</f>
        <v>900</v>
      </c>
      <c r="H188" s="596" t="str">
        <f>VLOOKUP(F188,'Бух. учет'!A$2:H$241,8,0)</f>
        <v>TPAHCФ.ПKTП-400 6-04</v>
      </c>
      <c r="I188" s="356"/>
      <c r="J188" s="356"/>
    </row>
    <row r="189" spans="1:10" ht="15.75" customHeight="1" x14ac:dyDescent="0.2">
      <c r="A189" s="611" t="s">
        <v>1586</v>
      </c>
      <c r="B189" s="126" t="s">
        <v>1517</v>
      </c>
      <c r="C189" s="594" t="str">
        <f>VLOOKUP(F189,'Бух. учет'!A$2:D$241,4,0)</f>
        <v>ТМ-630/6</v>
      </c>
      <c r="D189" s="594">
        <f>VLOOKUP(F189,'Бух. учет'!A$2:E$241,5,0)</f>
        <v>630</v>
      </c>
      <c r="E189" s="594">
        <f>VLOOKUP(F189,'Бух. учет'!A$2:F$241,6,0)</f>
        <v>1976</v>
      </c>
      <c r="F189" s="671">
        <v>1278</v>
      </c>
      <c r="G189" s="595">
        <f>VLOOKUP(F189,'Бух. учет'!A$2:G$241,7,0)</f>
        <v>2267</v>
      </c>
      <c r="H189" s="596" t="str">
        <f>VLOOKUP(F189,'Бух. учет'!A$2:H$241,8,0)</f>
        <v>ПOДCTAH KTП-160/6</v>
      </c>
      <c r="I189" s="356"/>
      <c r="J189" s="356"/>
    </row>
    <row r="190" spans="1:10" ht="15.75" customHeight="1" x14ac:dyDescent="0.2">
      <c r="A190" s="612" t="s">
        <v>1587</v>
      </c>
      <c r="B190" s="610" t="s">
        <v>1517</v>
      </c>
      <c r="C190" s="594" t="str">
        <f>VLOOKUP(F190,'Бух. учет'!A$2:D$241,4,0)</f>
        <v>ТМ-160/6</v>
      </c>
      <c r="D190" s="594">
        <f>VLOOKUP(F190,'Бух. учет'!A$2:E$241,5,0)</f>
        <v>160</v>
      </c>
      <c r="E190" s="594" t="str">
        <f>VLOOKUP(F190,'Бух. учет'!A$2:F$241,6,0)</f>
        <v>НЕТ</v>
      </c>
      <c r="F190" s="668" t="s">
        <v>1604</v>
      </c>
      <c r="G190" s="595">
        <f>VLOOKUP(F190,'Бух. учет'!A$2:G$241,7,0)</f>
        <v>2268</v>
      </c>
      <c r="H190" s="596" t="str">
        <f>VLOOKUP(F190,'Бух. учет'!A$2:H$241,8,0)</f>
        <v>ПOДCTAH KTП-160/6</v>
      </c>
      <c r="I190" s="356"/>
      <c r="J190" s="356"/>
    </row>
    <row r="191" spans="1:10" ht="15.75" customHeight="1" x14ac:dyDescent="0.2">
      <c r="A191" s="611" t="s">
        <v>1566</v>
      </c>
      <c r="B191" s="126" t="s">
        <v>1517</v>
      </c>
      <c r="C191" s="594" t="str">
        <f>VLOOKUP(F191,'Бух. учет'!A$2:D$241,4,0)</f>
        <v>ТМ-400/6</v>
      </c>
      <c r="D191" s="594">
        <f>VLOOKUP(F191,'Бух. учет'!A$2:E$241,5,0)</f>
        <v>400</v>
      </c>
      <c r="E191" s="594">
        <f>VLOOKUP(F191,'Бух. учет'!A$2:F$241,6,0)</f>
        <v>1979</v>
      </c>
      <c r="F191" s="671">
        <v>597</v>
      </c>
      <c r="G191" s="595">
        <f>VLOOKUP(F191,'Бух. учет'!A$2:G$241,7,0)</f>
        <v>530</v>
      </c>
      <c r="H191" s="596" t="str">
        <f>VLOOKUP(F191,'Бух. учет'!A$2:H$241,8,0)</f>
        <v>TPAHCФOPM.ПOДCTAHЦИЯ</v>
      </c>
      <c r="I191" s="356"/>
      <c r="J191" s="356"/>
    </row>
    <row r="192" spans="1:10" ht="15.75" customHeight="1" x14ac:dyDescent="0.2">
      <c r="A192" s="612" t="s">
        <v>1588</v>
      </c>
      <c r="B192" s="610" t="s">
        <v>1517</v>
      </c>
      <c r="C192" s="594" t="str">
        <f>VLOOKUP(F192,'Бух. учет'!A$2:D$241,4,0)</f>
        <v>ТМ-630/6</v>
      </c>
      <c r="D192" s="594">
        <f>VLOOKUP(F192,'Бух. учет'!A$2:E$241,5,0)</f>
        <v>630</v>
      </c>
      <c r="E192" s="594" t="str">
        <f>VLOOKUP(F192,'Бух. учет'!A$2:F$241,6,0)</f>
        <v>НЕТ</v>
      </c>
      <c r="F192" s="668" t="s">
        <v>1607</v>
      </c>
      <c r="G192" s="595">
        <f>VLOOKUP(F192,'Бух. учет'!A$2:G$241,7,0)</f>
        <v>2269</v>
      </c>
      <c r="H192" s="596" t="str">
        <f>VLOOKUP(F192,'Бух. учет'!A$2:H$241,8,0)</f>
        <v>ПОДСТАНЦИЯ КТП-400/10</v>
      </c>
      <c r="I192" s="356"/>
      <c r="J192" s="356"/>
    </row>
    <row r="193" spans="1:10" ht="15.75" customHeight="1" x14ac:dyDescent="0.2">
      <c r="A193" s="611" t="s">
        <v>1589</v>
      </c>
      <c r="B193" s="126" t="s">
        <v>1517</v>
      </c>
      <c r="C193" s="594" t="str">
        <f>VLOOKUP(F193,'Бух. учет'!A$2:D$241,4,0)</f>
        <v>ТМ-160/6</v>
      </c>
      <c r="D193" s="594">
        <f>VLOOKUP(F193,'Бух. учет'!A$2:E$241,5,0)</f>
        <v>160</v>
      </c>
      <c r="E193" s="594">
        <f>VLOOKUP(F193,'Бух. учет'!A$2:F$241,6,0)</f>
        <v>1975</v>
      </c>
      <c r="F193" s="667">
        <v>1282</v>
      </c>
      <c r="G193" s="595">
        <f>VLOOKUP(F193,'Бух. учет'!A$2:G$241,7,0)</f>
        <v>2270</v>
      </c>
      <c r="H193" s="596" t="str">
        <f>VLOOKUP(F193,'Бух. учет'!A$2:H$241,8,0)</f>
        <v>ПOДCTAH KTП-160/6</v>
      </c>
      <c r="I193" s="356"/>
      <c r="J193" s="356"/>
    </row>
    <row r="194" spans="1:10" ht="15.75" customHeight="1" x14ac:dyDescent="0.2">
      <c r="A194" s="612" t="s">
        <v>1590</v>
      </c>
      <c r="B194" s="610" t="s">
        <v>1517</v>
      </c>
      <c r="C194" s="594" t="str">
        <f>VLOOKUP(F194,'Бух. учет'!A$2:D$241,4,0)</f>
        <v>ТМ-160/6</v>
      </c>
      <c r="D194" s="594">
        <f>VLOOKUP(F194,'Бух. учет'!A$2:E$241,5,0)</f>
        <v>160</v>
      </c>
      <c r="E194" s="594" t="str">
        <f>VLOOKUP(F194,'Бух. учет'!A$2:F$241,6,0)</f>
        <v>НЕТ</v>
      </c>
      <c r="F194" s="668" t="s">
        <v>1608</v>
      </c>
      <c r="G194" s="595">
        <f>VLOOKUP(F194,'Бух. учет'!A$2:G$241,7,0)</f>
        <v>2271</v>
      </c>
      <c r="H194" s="596" t="str">
        <f>VLOOKUP(F194,'Бух. учет'!A$2:H$241,8,0)</f>
        <v>ПOДCTAH KTП-160/6</v>
      </c>
      <c r="I194" s="356"/>
      <c r="J194" s="356"/>
    </row>
    <row r="195" spans="1:10" ht="15.75" customHeight="1" x14ac:dyDescent="0.2">
      <c r="A195" s="611" t="s">
        <v>1591</v>
      </c>
      <c r="B195" s="126" t="s">
        <v>1517</v>
      </c>
      <c r="C195" s="594" t="str">
        <f>VLOOKUP(F195,'Бух. учет'!A$2:D$241,4,0)</f>
        <v>ТМ-160/6</v>
      </c>
      <c r="D195" s="594">
        <f>VLOOKUP(F195,'Бух. учет'!A$2:E$241,5,0)</f>
        <v>160</v>
      </c>
      <c r="E195" s="594" t="str">
        <f>VLOOKUP(F195,'Бух. учет'!A$2:F$241,6,0)</f>
        <v>НЕТ</v>
      </c>
      <c r="F195" s="667">
        <v>192</v>
      </c>
      <c r="G195" s="595">
        <f>VLOOKUP(F195,'Бух. учет'!A$2:G$241,7,0)</f>
        <v>2272</v>
      </c>
      <c r="H195" s="596" t="str">
        <f>VLOOKUP(F195,'Бух. учет'!A$2:H$241,8,0)</f>
        <v>ПOДCTAH KTП-160/6</v>
      </c>
      <c r="I195" s="356"/>
      <c r="J195" s="356"/>
    </row>
    <row r="196" spans="1:10" ht="15.75" customHeight="1" x14ac:dyDescent="0.2">
      <c r="A196" s="612" t="s">
        <v>1592</v>
      </c>
      <c r="B196" s="610" t="s">
        <v>1517</v>
      </c>
      <c r="C196" s="594" t="str">
        <f>VLOOKUP(F196,'Бух. учет'!A$2:D$241,4,0)</f>
        <v>ТМ-160/6</v>
      </c>
      <c r="D196" s="594">
        <f>VLOOKUP(F196,'Бух. учет'!A$2:E$241,5,0)</f>
        <v>160</v>
      </c>
      <c r="E196" s="594">
        <f>VLOOKUP(F196,'Бух. учет'!A$2:F$241,6,0)</f>
        <v>1979</v>
      </c>
      <c r="F196" s="668">
        <v>199</v>
      </c>
      <c r="G196" s="595">
        <f>VLOOKUP(F196,'Бух. учет'!A$2:G$241,7,0)</f>
        <v>2273</v>
      </c>
      <c r="H196" s="596" t="str">
        <f>VLOOKUP(F196,'Бух. учет'!A$2:H$241,8,0)</f>
        <v>ПOДCTAH KTП-160/6</v>
      </c>
      <c r="I196" s="356"/>
      <c r="J196" s="356"/>
    </row>
    <row r="197" spans="1:10" ht="15.75" customHeight="1" x14ac:dyDescent="0.2">
      <c r="A197" s="611" t="s">
        <v>1593</v>
      </c>
      <c r="B197" s="126" t="s">
        <v>1517</v>
      </c>
      <c r="C197" s="594" t="str">
        <f>VLOOKUP(F197,'Бух. учет'!A$2:D$241,4,0)</f>
        <v>ТМ-160/6</v>
      </c>
      <c r="D197" s="594">
        <f>VLOOKUP(F197,'Бух. учет'!A$2:E$241,5,0)</f>
        <v>160</v>
      </c>
      <c r="E197" s="594">
        <f>VLOOKUP(F197,'Бух. учет'!A$2:F$241,6,0)</f>
        <v>1976</v>
      </c>
      <c r="F197" s="667">
        <v>872</v>
      </c>
      <c r="G197" s="595">
        <f>VLOOKUP(F197,'Бух. учет'!A$2:G$241,7,0)</f>
        <v>2274</v>
      </c>
      <c r="H197" s="596" t="str">
        <f>VLOOKUP(F197,'Бух. учет'!A$2:H$241,8,0)</f>
        <v>ПOДCTAH KTП-160/6</v>
      </c>
      <c r="I197" s="356"/>
      <c r="J197" s="356"/>
    </row>
    <row r="198" spans="1:10" ht="15.75" customHeight="1" x14ac:dyDescent="0.2">
      <c r="A198" s="612" t="s">
        <v>1594</v>
      </c>
      <c r="B198" s="610" t="s">
        <v>1517</v>
      </c>
      <c r="C198" s="594" t="str">
        <f>VLOOKUP(F198,'Бух. учет'!A$2:D$241,4,0)</f>
        <v>ТМ-630/6</v>
      </c>
      <c r="D198" s="594">
        <f>VLOOKUP(F198,'Бух. учет'!A$2:E$241,5,0)</f>
        <v>630</v>
      </c>
      <c r="E198" s="594">
        <f>VLOOKUP(F198,'Бух. учет'!A$2:F$241,6,0)</f>
        <v>1976</v>
      </c>
      <c r="F198" s="668">
        <v>1375</v>
      </c>
      <c r="G198" s="595">
        <f>VLOOKUP(F198,'Бух. учет'!A$2:G$241,7,0)</f>
        <v>2275</v>
      </c>
      <c r="H198" s="596" t="str">
        <f>VLOOKUP(F198,'Бух. учет'!A$2:H$241,8,0)</f>
        <v>ПOДCTAH KTП-160/6</v>
      </c>
      <c r="I198" s="356"/>
      <c r="J198" s="356"/>
    </row>
    <row r="199" spans="1:10" ht="15.75" customHeight="1" x14ac:dyDescent="0.2">
      <c r="A199" s="611" t="s">
        <v>1595</v>
      </c>
      <c r="B199" s="126" t="s">
        <v>1517</v>
      </c>
      <c r="C199" s="594" t="str">
        <f>VLOOKUP(F199,'Бух. учет'!A$2:D$241,4,0)</f>
        <v>ТМ-160/6</v>
      </c>
      <c r="D199" s="594">
        <f>VLOOKUP(F199,'Бух. учет'!A$2:E$241,5,0)</f>
        <v>160</v>
      </c>
      <c r="E199" s="594">
        <f>VLOOKUP(F199,'Бух. учет'!A$2:F$241,6,0)</f>
        <v>1976</v>
      </c>
      <c r="F199" s="667">
        <v>1136</v>
      </c>
      <c r="G199" s="595">
        <f>VLOOKUP(F199,'Бух. учет'!A$2:G$241,7,0)</f>
        <v>2276</v>
      </c>
      <c r="H199" s="596" t="str">
        <f>VLOOKUP(F199,'Бух. учет'!A$2:H$241,8,0)</f>
        <v>ПOДCTAH KTП-160/6</v>
      </c>
      <c r="I199" s="356"/>
      <c r="J199" s="356"/>
    </row>
    <row r="200" spans="1:10" ht="15.75" customHeight="1" x14ac:dyDescent="0.2">
      <c r="A200" s="612" t="s">
        <v>1336</v>
      </c>
      <c r="B200" s="610" t="s">
        <v>1517</v>
      </c>
      <c r="C200" s="594" t="str">
        <f>VLOOKUP(F200,'Бух. учет'!A$2:D$241,4,0)</f>
        <v>ТМ-160/6</v>
      </c>
      <c r="D200" s="594">
        <f>VLOOKUP(F200,'Бух. учет'!A$2:E$241,5,0)</f>
        <v>160</v>
      </c>
      <c r="E200" s="594">
        <f>VLOOKUP(F200,'Бух. учет'!A$2:F$241,6,0)</f>
        <v>1979</v>
      </c>
      <c r="F200" s="668">
        <v>498</v>
      </c>
      <c r="G200" s="595">
        <f>VLOOKUP(F200,'Бух. учет'!A$2:G$241,7,0)</f>
        <v>2277</v>
      </c>
      <c r="H200" s="596" t="str">
        <f>VLOOKUP(F200,'Бух. учет'!A$2:H$241,8,0)</f>
        <v>ПOДCTAH KTП-160/6</v>
      </c>
      <c r="I200" s="356"/>
      <c r="J200" s="356"/>
    </row>
    <row r="201" spans="1:10" ht="15.75" customHeight="1" x14ac:dyDescent="0.2">
      <c r="A201" s="611" t="s">
        <v>1570</v>
      </c>
      <c r="B201" s="126" t="s">
        <v>1517</v>
      </c>
      <c r="C201" s="594" t="str">
        <f>VLOOKUP(F201,'Бух. учет'!A$2:D$241,4,0)</f>
        <v>ТМ-400/6</v>
      </c>
      <c r="D201" s="594">
        <f>VLOOKUP(F201,'Бух. учет'!A$2:E$241,5,0)</f>
        <v>400</v>
      </c>
      <c r="E201" s="594">
        <f>VLOOKUP(F201,'Бух. учет'!A$2:F$241,6,0)</f>
        <v>1970</v>
      </c>
      <c r="F201" s="667">
        <v>202</v>
      </c>
      <c r="G201" s="595">
        <f>VLOOKUP(F201,'Бух. учет'!A$2:G$241,7,0)</f>
        <v>805</v>
      </c>
      <c r="H201" s="596" t="str">
        <f>VLOOKUP(F201,'Бух. учет'!A$2:H$241,8,0)</f>
        <v>TPAH.ПOДCTAHЦИЯ</v>
      </c>
      <c r="I201" s="356"/>
      <c r="J201" s="356"/>
    </row>
    <row r="202" spans="1:10" ht="15.75" customHeight="1" x14ac:dyDescent="0.2">
      <c r="A202" s="612" t="s">
        <v>1596</v>
      </c>
      <c r="B202" s="610" t="s">
        <v>1517</v>
      </c>
      <c r="C202" s="594" t="str">
        <f>VLOOKUP(F202,'Бух. учет'!A$2:D$241,4,0)</f>
        <v>ТМ-400/6</v>
      </c>
      <c r="D202" s="594">
        <f>VLOOKUP(F202,'Бух. учет'!A$2:E$241,5,0)</f>
        <v>400</v>
      </c>
      <c r="E202" s="594" t="str">
        <f>VLOOKUP(F202,'Бух. учет'!A$2:F$241,6,0)</f>
        <v>НЕТ</v>
      </c>
      <c r="F202" s="668" t="s">
        <v>1609</v>
      </c>
      <c r="G202" s="595">
        <f>VLOOKUP(F202,'Бух. учет'!A$2:G$241,7,0)</f>
        <v>2278</v>
      </c>
      <c r="H202" s="596" t="str">
        <f>VLOOKUP(F202,'Бух. учет'!A$2:H$241,8,0)</f>
        <v>ПOДCTAH KTП-160/6</v>
      </c>
      <c r="I202" s="356"/>
      <c r="J202" s="356"/>
    </row>
    <row r="203" spans="1:10" ht="15.75" customHeight="1" x14ac:dyDescent="0.2">
      <c r="A203" s="611" t="s">
        <v>1613</v>
      </c>
      <c r="B203" s="126" t="s">
        <v>1517</v>
      </c>
      <c r="C203" s="594" t="str">
        <f>VLOOKUP(F203,'Бух. учет'!A$2:D$241,4,0)</f>
        <v>ТМ-160/6</v>
      </c>
      <c r="D203" s="594">
        <f>VLOOKUP(F203,'Бух. учет'!A$2:E$241,5,0)</f>
        <v>160</v>
      </c>
      <c r="E203" s="594">
        <f>VLOOKUP(F203,'Бух. учет'!A$2:F$241,6,0)</f>
        <v>1979</v>
      </c>
      <c r="F203" s="667">
        <v>186</v>
      </c>
      <c r="G203" s="595">
        <f>VLOOKUP(F203,'Бух. учет'!A$2:G$241,7,0)</f>
        <v>710</v>
      </c>
      <c r="H203" s="596" t="str">
        <f>VLOOKUP(F203,'Бух. учет'!A$2:H$241,8,0)</f>
        <v>ПOДCTAH KTП-160/6</v>
      </c>
      <c r="I203" s="356"/>
      <c r="J203" s="356"/>
    </row>
    <row r="204" spans="1:10" ht="15.75" customHeight="1" x14ac:dyDescent="0.2">
      <c r="A204" s="612" t="s">
        <v>1597</v>
      </c>
      <c r="B204" s="610" t="s">
        <v>1517</v>
      </c>
      <c r="C204" s="594" t="str">
        <f>VLOOKUP(F204,'Бух. учет'!A$2:D$241,4,0)</f>
        <v>ТМ-160/10</v>
      </c>
      <c r="D204" s="594">
        <f>VLOOKUP(F204,'Бух. учет'!A$2:E$241,5,0)</f>
        <v>160</v>
      </c>
      <c r="E204" s="594">
        <f>VLOOKUP(F204,'Бух. учет'!A$2:F$241,6,0)</f>
        <v>1981</v>
      </c>
      <c r="F204" s="668">
        <v>34</v>
      </c>
      <c r="G204" s="595">
        <f>VLOOKUP(F204,'Бух. учет'!A$2:G$241,7,0)</f>
        <v>2279</v>
      </c>
      <c r="H204" s="596" t="str">
        <f>VLOOKUP(F204,'Бух. учет'!A$2:H$241,8,0)</f>
        <v>КТПН МАЧТОВАЯ</v>
      </c>
      <c r="I204" s="356"/>
      <c r="J204" s="356"/>
    </row>
    <row r="205" spans="1:10" ht="15.75" customHeight="1" x14ac:dyDescent="0.2">
      <c r="A205" s="611" t="s">
        <v>1599</v>
      </c>
      <c r="B205" s="126" t="s">
        <v>1517</v>
      </c>
      <c r="C205" s="594" t="str">
        <f>VLOOKUP(F205,'Бух. учет'!A$2:D$241,4,0)</f>
        <v>ТМ-160/10</v>
      </c>
      <c r="D205" s="594">
        <f>VLOOKUP(F205,'Бух. учет'!A$2:E$241,5,0)</f>
        <v>160</v>
      </c>
      <c r="E205" s="594">
        <f>VLOOKUP(F205,'Бух. учет'!A$2:F$241,6,0)</f>
        <v>1979</v>
      </c>
      <c r="F205" s="667">
        <v>24430</v>
      </c>
      <c r="G205" s="595">
        <f>VLOOKUP(F205,'Бух. учет'!A$2:G$241,7,0)</f>
        <v>2280</v>
      </c>
      <c r="H205" s="596" t="str">
        <f>VLOOKUP(F205,'Бух. учет'!A$2:H$241,8,0)</f>
        <v>КТПН МАЧТОВАЯ</v>
      </c>
      <c r="I205" s="356"/>
      <c r="J205" s="356"/>
    </row>
    <row r="206" spans="1:10" ht="15.75" customHeight="1" x14ac:dyDescent="0.2">
      <c r="A206" s="612" t="s">
        <v>1576</v>
      </c>
      <c r="B206" s="610" t="s">
        <v>1517</v>
      </c>
      <c r="C206" s="594" t="str">
        <f>VLOOKUP(F206,'Бух. учет'!A$2:D$241,4,0)</f>
        <v>ТМ-630/10</v>
      </c>
      <c r="D206" s="594">
        <f>VLOOKUP(F206,'Бух. учет'!A$2:E$241,5,0)</f>
        <v>630</v>
      </c>
      <c r="E206" s="594">
        <f>VLOOKUP(F206,'Бух. учет'!A$2:F$241,6,0)</f>
        <v>1986</v>
      </c>
      <c r="F206" s="668">
        <v>8112</v>
      </c>
      <c r="G206" s="595">
        <f>VLOOKUP(F206,'Бух. учет'!A$2:G$241,7,0)</f>
        <v>880</v>
      </c>
      <c r="H206" s="596" t="str">
        <f>VLOOKUP(F206,'Бух. учет'!A$2:H$241,8,0)</f>
        <v>TPAH.ПOДCT. ПKTП630</v>
      </c>
      <c r="I206" s="356"/>
      <c r="J206" s="356"/>
    </row>
    <row r="207" spans="1:10" ht="15.75" customHeight="1" x14ac:dyDescent="0.2">
      <c r="A207" s="611" t="s">
        <v>1569</v>
      </c>
      <c r="B207" s="126" t="s">
        <v>1517</v>
      </c>
      <c r="C207" s="594" t="str">
        <f>VLOOKUP(F207,'Бух. учет'!A$2:D$241,4,0)</f>
        <v>ТМ-630/10</v>
      </c>
      <c r="D207" s="594">
        <f>VLOOKUP(F207,'Бух. учет'!A$2:E$241,5,0)</f>
        <v>630</v>
      </c>
      <c r="E207" s="594">
        <f>VLOOKUP(F207,'Бух. учет'!A$2:F$241,6,0)</f>
        <v>1988</v>
      </c>
      <c r="F207" s="667">
        <v>830</v>
      </c>
      <c r="G207" s="595">
        <f>VLOOKUP(F207,'Бух. учет'!A$2:G$241,7,0)</f>
        <v>711</v>
      </c>
      <c r="H207" s="596" t="str">
        <f>VLOOKUP(F207,'Бух. учет'!A$2:H$241,8,0)</f>
        <v>ПOДCTAH KTП-160/6</v>
      </c>
      <c r="I207" s="356"/>
      <c r="J207" s="356"/>
    </row>
    <row r="208" spans="1:10" ht="15.75" customHeight="1" x14ac:dyDescent="0.2">
      <c r="A208" s="612" t="s">
        <v>1582</v>
      </c>
      <c r="B208" s="610" t="s">
        <v>1517</v>
      </c>
      <c r="C208" s="594" t="str">
        <f>VLOOKUP(F208,'Бух. учет'!A$2:D$241,4,0)</f>
        <v>ТМ-630/10</v>
      </c>
      <c r="D208" s="594">
        <f>VLOOKUP(F208,'Бух. учет'!A$2:E$241,5,0)</f>
        <v>630</v>
      </c>
      <c r="E208" s="594">
        <f>VLOOKUP(F208,'Бух. учет'!A$2:F$241,6,0)</f>
        <v>1988</v>
      </c>
      <c r="F208" s="668">
        <v>323</v>
      </c>
      <c r="G208" s="595">
        <f>VLOOKUP(F208,'Бух. учет'!A$2:G$241,7,0)</f>
        <v>911</v>
      </c>
      <c r="H208" s="596" t="str">
        <f>VLOOKUP(F208,'Бух. учет'!A$2:H$241,8,0)</f>
        <v>ПOДCTAHЦ. KTПH-630</v>
      </c>
      <c r="I208" s="356"/>
      <c r="J208" s="356"/>
    </row>
    <row r="209" spans="1:10" ht="15.75" customHeight="1" x14ac:dyDescent="0.2">
      <c r="A209" s="611" t="s">
        <v>1572</v>
      </c>
      <c r="B209" s="126" t="s">
        <v>1517</v>
      </c>
      <c r="C209" s="594" t="str">
        <f>VLOOKUP(F209,'Бух. учет'!A$2:D$241,4,0)</f>
        <v>ТМ-250/10</v>
      </c>
      <c r="D209" s="594">
        <f>VLOOKUP(F209,'Бух. учет'!A$2:E$241,5,0)</f>
        <v>250</v>
      </c>
      <c r="E209" s="594" t="str">
        <f>VLOOKUP(F209,'Бух. учет'!A$2:F$241,6,0)</f>
        <v>НЕТ</v>
      </c>
      <c r="F209" s="667">
        <v>505</v>
      </c>
      <c r="G209" s="595">
        <f>VLOOKUP(F209,'Бух. учет'!A$2:G$241,7,0)</f>
        <v>808</v>
      </c>
      <c r="H209" s="596" t="str">
        <f>VLOOKUP(F209,'Бух. учет'!A$2:H$241,8,0)</f>
        <v>ПOДCTAHЦИЯ KTП-400</v>
      </c>
      <c r="I209" s="356"/>
      <c r="J209" s="356"/>
    </row>
    <row r="210" spans="1:10" ht="15.75" customHeight="1" x14ac:dyDescent="0.2">
      <c r="A210" s="612" t="s">
        <v>1580</v>
      </c>
      <c r="B210" s="610" t="s">
        <v>1517</v>
      </c>
      <c r="C210" s="594" t="str">
        <f>VLOOKUP(F210,'Бух. учет'!A$2:D$241,4,0)</f>
        <v>ТМ-630/10</v>
      </c>
      <c r="D210" s="594">
        <f>VLOOKUP(F210,'Бух. учет'!A$2:E$241,5,0)</f>
        <v>630</v>
      </c>
      <c r="E210" s="594" t="str">
        <f>VLOOKUP(F210,'Бух. учет'!A$2:F$241,6,0)</f>
        <v>НЕТ</v>
      </c>
      <c r="F210" s="668" t="s">
        <v>1610</v>
      </c>
      <c r="G210" s="595">
        <f>VLOOKUP(F210,'Бух. учет'!A$2:G$241,7,0)</f>
        <v>910</v>
      </c>
      <c r="H210" s="596" t="str">
        <f>VLOOKUP(F210,'Бух. учет'!A$2:H$241,8,0)</f>
        <v>ПOДCTAHЦ. KTПH-630</v>
      </c>
      <c r="I210" s="356"/>
      <c r="J210" s="356"/>
    </row>
    <row r="211" spans="1:10" ht="15.75" customHeight="1" x14ac:dyDescent="0.2">
      <c r="A211" s="611" t="s">
        <v>1583</v>
      </c>
      <c r="B211" s="126" t="s">
        <v>1517</v>
      </c>
      <c r="C211" s="594" t="str">
        <f>VLOOKUP(F211,'Бух. учет'!A$2:D$241,4,0)</f>
        <v>ТМ-400/10</v>
      </c>
      <c r="D211" s="594">
        <f>VLOOKUP(F211,'Бух. учет'!A$2:E$241,5,0)</f>
        <v>400</v>
      </c>
      <c r="E211" s="594" t="str">
        <f>VLOOKUP(F211,'Бух. учет'!A$2:F$241,6,0)</f>
        <v>НЕТ</v>
      </c>
      <c r="F211" s="667" t="s">
        <v>1611</v>
      </c>
      <c r="G211" s="595">
        <f>VLOOKUP(F211,'Бух. учет'!A$2:G$241,7,0)</f>
        <v>931</v>
      </c>
      <c r="H211" s="596" t="str">
        <f>VLOOKUP(F211,'Бух. учет'!A$2:H$241,8,0)</f>
        <v>ПОДСТАНЦИЯ КТП-400/10</v>
      </c>
      <c r="I211" s="356"/>
      <c r="J211" s="356"/>
    </row>
    <row r="212" spans="1:10" ht="15.75" x14ac:dyDescent="0.2">
      <c r="A212" s="613" t="s">
        <v>1605</v>
      </c>
      <c r="B212" s="610" t="s">
        <v>1517</v>
      </c>
      <c r="C212" s="594" t="str">
        <f>VLOOKUP(F212,'Бух. учет'!A$2:D$241,4,0)</f>
        <v>ТМ-400/10</v>
      </c>
      <c r="D212" s="594">
        <f>VLOOKUP(F212,'Бух. учет'!A$2:E$241,5,0)</f>
        <v>400</v>
      </c>
      <c r="E212" s="594">
        <f>VLOOKUP(F212,'Бух. учет'!A$2:F$241,6,0)</f>
        <v>1980</v>
      </c>
      <c r="F212" s="668">
        <v>72070</v>
      </c>
      <c r="G212" s="595">
        <f>VLOOKUP(F212,'Бух. учет'!A$2:G$241,7,0)</f>
        <v>916</v>
      </c>
      <c r="H212" s="596" t="str">
        <f>VLOOKUP(F212,'Бух. учет'!A$2:H$241,8,0)</f>
        <v>TPAHCФOPMATOP  TM-400-10/04</v>
      </c>
      <c r="I212" s="356"/>
      <c r="J212" s="356"/>
    </row>
    <row r="213" spans="1:10" ht="31.5" customHeight="1" x14ac:dyDescent="0.2">
      <c r="A213" s="614" t="s">
        <v>1606</v>
      </c>
      <c r="B213" s="125" t="s">
        <v>1517</v>
      </c>
      <c r="C213" s="594" t="str">
        <f>VLOOKUP(F213,'Бух. учет'!A$2:D$241,4,0)</f>
        <v>ТМ-160/10</v>
      </c>
      <c r="D213" s="594">
        <f>VLOOKUP(F213,'Бух. учет'!A$2:E$241,5,0)</f>
        <v>160</v>
      </c>
      <c r="E213" s="594">
        <f>VLOOKUP(F213,'Бух. учет'!A$2:F$241,6,0)</f>
        <v>1989</v>
      </c>
      <c r="F213" s="667" t="s">
        <v>1532</v>
      </c>
      <c r="G213" s="595" t="str">
        <f>VLOOKUP(F213,'Бух. учет'!A$2:G$241,7,0)</f>
        <v>нет</v>
      </c>
      <c r="H213" s="596" t="str">
        <f>VLOOKUP(F213,'Бух. учет'!A$2:H$241,8,0)</f>
        <v>TPAHCФOPMATOP  TM-160-10/04</v>
      </c>
      <c r="I213" s="356"/>
      <c r="J213" s="356"/>
    </row>
    <row r="214" spans="1:10" ht="15.75" x14ac:dyDescent="0.2">
      <c r="A214" s="613" t="s">
        <v>1574</v>
      </c>
      <c r="B214" s="610"/>
      <c r="C214" s="594">
        <f>VLOOKUP(F214,'Бух. учет'!A$2:D$241,4,0)</f>
        <v>0</v>
      </c>
      <c r="D214" s="594">
        <f>VLOOKUP(F214,'Бух. учет'!A$2:E$241,5,0)</f>
        <v>0</v>
      </c>
      <c r="E214" s="594">
        <f>VLOOKUP(F214,'Бух. учет'!A$2:F$241,6,0)</f>
        <v>0</v>
      </c>
      <c r="F214" s="668" t="s">
        <v>1612</v>
      </c>
      <c r="G214" s="595">
        <f>VLOOKUP(F214,'Бух. учет'!A$2:G$241,7,0)</f>
        <v>880</v>
      </c>
      <c r="H214" s="596" t="str">
        <f>VLOOKUP(F214,'Бух. учет'!A$2:H$241,8,0)</f>
        <v>ПУHKT PACП.ПP11-3063</v>
      </c>
      <c r="I214" s="356"/>
      <c r="J214" s="356"/>
    </row>
    <row r="215" spans="1:10" ht="15.75" x14ac:dyDescent="0.2">
      <c r="A215" s="724" t="s">
        <v>1676</v>
      </c>
      <c r="B215" s="601" t="s">
        <v>1517</v>
      </c>
      <c r="C215" s="594" t="str">
        <f>VLOOKUP(F215,'Бух. учет'!A$2:D$241,4,0)</f>
        <v>ТМ-400/10</v>
      </c>
      <c r="D215" s="594">
        <f>VLOOKUP(F215,'Бух. учет'!A$2:E$241,5,0)</f>
        <v>400</v>
      </c>
      <c r="E215" s="594">
        <f>VLOOKUP(F215,'Бух. учет'!A$2:F$241,6,0)</f>
        <v>2015</v>
      </c>
      <c r="F215" s="672">
        <v>315358</v>
      </c>
      <c r="G215" s="595">
        <f>VLOOKUP(F215,'Бух. учет'!A$2:G$241,7,0)</f>
        <v>0</v>
      </c>
      <c r="H215" s="596">
        <f>VLOOKUP(F215,'Бух. учет'!A$2:H$241,8,0)</f>
        <v>0</v>
      </c>
      <c r="I215" s="356"/>
      <c r="J215" s="356"/>
    </row>
    <row r="216" spans="1:10" ht="15.75" x14ac:dyDescent="0.2">
      <c r="A216" s="725"/>
      <c r="B216" s="600" t="s">
        <v>1519</v>
      </c>
      <c r="C216" s="594" t="str">
        <f>VLOOKUP(F216,'Бух. учет'!A$2:D$241,4,0)</f>
        <v>ТМ-400/10</v>
      </c>
      <c r="D216" s="594">
        <f>VLOOKUP(F216,'Бух. учет'!A$2:E$241,5,0)</f>
        <v>400</v>
      </c>
      <c r="E216" s="594">
        <f>VLOOKUP(F216,'Бух. учет'!A$2:F$241,6,0)</f>
        <v>2015</v>
      </c>
      <c r="F216" s="672">
        <v>315359</v>
      </c>
      <c r="G216" s="595">
        <f>VLOOKUP(F216,'Бух. учет'!A$2:G$241,7,0)</f>
        <v>0</v>
      </c>
      <c r="H216" s="596">
        <f>VLOOKUP(F216,'Бух. учет'!A$2:H$241,8,0)</f>
        <v>0</v>
      </c>
      <c r="I216" s="356"/>
      <c r="J216" s="356"/>
    </row>
    <row r="217" spans="1:10" ht="15.75" x14ac:dyDescent="0.2">
      <c r="A217" s="662" t="s">
        <v>1679</v>
      </c>
      <c r="B217" s="125" t="s">
        <v>1517</v>
      </c>
      <c r="C217" s="594" t="str">
        <f>VLOOKUP(F217,'Бух. учет'!A$2:D$241,4,0)</f>
        <v>ТМ-400/6</v>
      </c>
      <c r="D217" s="594">
        <f>VLOOKUP(F217,'Бух. учет'!A$2:E$241,5,0)</f>
        <v>400</v>
      </c>
      <c r="E217" s="594">
        <f>VLOOKUP(F217,'Бух. учет'!A$2:F$241,6,0)</f>
        <v>0</v>
      </c>
      <c r="F217" s="672">
        <v>80902</v>
      </c>
      <c r="G217" s="595">
        <f>VLOOKUP(F217,'Бух. учет'!A$2:G$241,7,0)</f>
        <v>0</v>
      </c>
      <c r="H217" s="596">
        <f>VLOOKUP(F217,'Бух. учет'!A$2:H$241,8,0)</f>
        <v>0</v>
      </c>
      <c r="I217" s="356"/>
      <c r="J217" s="356"/>
    </row>
    <row r="218" spans="1:10" ht="15.75" x14ac:dyDescent="0.2">
      <c r="A218" s="662" t="s">
        <v>1678</v>
      </c>
      <c r="B218" s="125" t="s">
        <v>1517</v>
      </c>
      <c r="C218" s="594" t="str">
        <f>VLOOKUP(F218,'Бух. учет'!A$2:D$241,4,0)</f>
        <v>ТМ-630/10</v>
      </c>
      <c r="D218" s="594">
        <f>VLOOKUP(F218,'Бух. учет'!A$2:E$241,5,0)</f>
        <v>630</v>
      </c>
      <c r="E218" s="594">
        <f>VLOOKUP(F218,'Бух. учет'!A$2:F$241,6,0)</f>
        <v>2015</v>
      </c>
      <c r="F218" s="672">
        <v>708334</v>
      </c>
      <c r="G218" s="595">
        <f>VLOOKUP(F218,'Бух. учет'!A$2:G$241,7,0)</f>
        <v>0</v>
      </c>
      <c r="H218" s="596">
        <f>VLOOKUP(F218,'Бух. учет'!A$2:H$241,8,0)</f>
        <v>0</v>
      </c>
      <c r="I218" s="356"/>
      <c r="J218" s="356"/>
    </row>
    <row r="219" spans="1:10" ht="15.75" x14ac:dyDescent="0.2">
      <c r="A219" s="662"/>
      <c r="B219" s="663"/>
      <c r="C219" s="594">
        <f>VLOOKUP(F219,'Бух. учет'!A$2:D$241,4,0)</f>
        <v>0</v>
      </c>
      <c r="D219" s="594">
        <f>VLOOKUP(F219,'Бух. учет'!A$2:E$241,5,0)</f>
        <v>0</v>
      </c>
      <c r="E219" s="594">
        <f>VLOOKUP(F219,'Бух. учет'!A$2:F$241,6,0)</f>
        <v>0</v>
      </c>
      <c r="F219" s="672"/>
      <c r="G219" s="595">
        <f>VLOOKUP(F219,'Бух. учет'!A$2:G$241,7,0)</f>
        <v>0</v>
      </c>
      <c r="H219" s="596">
        <f>VLOOKUP(F219,'Бух. учет'!A$2:H$241,8,0)</f>
        <v>0</v>
      </c>
      <c r="I219" s="356"/>
      <c r="J219" s="356"/>
    </row>
    <row r="220" spans="1:10" ht="15.75" x14ac:dyDescent="0.2">
      <c r="A220" s="662"/>
      <c r="B220" s="663"/>
      <c r="C220" s="594">
        <f>VLOOKUP(F220,'Бух. учет'!A$2:D$241,4,0)</f>
        <v>0</v>
      </c>
      <c r="D220" s="594">
        <f>VLOOKUP(F220,'Бух. учет'!A$2:E$241,5,0)</f>
        <v>0</v>
      </c>
      <c r="E220" s="594">
        <f>VLOOKUP(F220,'Бух. учет'!A$2:F$241,6,0)</f>
        <v>0</v>
      </c>
      <c r="F220" s="672"/>
      <c r="G220" s="595">
        <f>VLOOKUP(F220,'Бух. учет'!A$2:G$241,7,0)</f>
        <v>0</v>
      </c>
      <c r="H220" s="596">
        <f>VLOOKUP(F220,'Бух. учет'!A$2:H$241,8,0)</f>
        <v>0</v>
      </c>
      <c r="I220" s="356"/>
      <c r="J220" s="356"/>
    </row>
    <row r="221" spans="1:10" ht="15.75" x14ac:dyDescent="0.2">
      <c r="A221" s="662"/>
      <c r="B221" s="663"/>
      <c r="C221" s="594">
        <f>VLOOKUP(F221,'Бух. учет'!A$2:D$241,4,0)</f>
        <v>0</v>
      </c>
      <c r="D221" s="594">
        <f>VLOOKUP(F221,'Бух. учет'!A$2:E$241,5,0)</f>
        <v>0</v>
      </c>
      <c r="E221" s="594">
        <f>VLOOKUP(F221,'Бух. учет'!A$2:F$241,6,0)</f>
        <v>0</v>
      </c>
      <c r="F221" s="672"/>
      <c r="G221" s="595">
        <f>VLOOKUP(F221,'Бух. учет'!A$2:G$241,7,0)</f>
        <v>0</v>
      </c>
      <c r="H221" s="596">
        <f>VLOOKUP(F221,'Бух. учет'!A$2:H$241,8,0)</f>
        <v>0</v>
      </c>
      <c r="I221" s="356"/>
      <c r="J221" s="356"/>
    </row>
    <row r="222" spans="1:10" ht="18.75" customHeight="1" thickBot="1" x14ac:dyDescent="0.25">
      <c r="A222" s="615"/>
      <c r="B222" s="616"/>
      <c r="C222" s="654"/>
      <c r="D222" s="654"/>
      <c r="E222" s="654"/>
      <c r="F222" s="673"/>
      <c r="G222" s="655"/>
      <c r="H222" s="656"/>
      <c r="I222" s="356"/>
      <c r="J222" s="356"/>
    </row>
    <row r="223" spans="1:10" s="359" customFormat="1" x14ac:dyDescent="0.2">
      <c r="A223" s="718" t="s">
        <v>1671</v>
      </c>
      <c r="B223" s="719"/>
      <c r="C223" s="664" t="str">
        <f>VLOOKUP(F223,'Бух. учет'!A$2:D$241,4,0)</f>
        <v>ТМ-630/6</v>
      </c>
      <c r="D223" s="594">
        <f>VLOOKUP(F223,'Бух. учет'!A$2:E$241,5,0)</f>
        <v>630</v>
      </c>
      <c r="E223" s="594">
        <f>VLOOKUP(F223,'Бух. учет'!A$2:F$241,6,0)</f>
        <v>1978</v>
      </c>
      <c r="F223" s="357">
        <v>10292</v>
      </c>
      <c r="G223" s="595">
        <f>VLOOKUP(F223,'Бух. учет'!A$2:G$241,7,0)</f>
        <v>830</v>
      </c>
      <c r="H223" s="596" t="str">
        <f>VLOOKUP(F223,'Бух. учет'!A$2:H$241,8,0)</f>
        <v xml:space="preserve">TPAHCФOPMATOP  </v>
      </c>
      <c r="I223" s="356"/>
      <c r="J223" s="356"/>
    </row>
    <row r="224" spans="1:10" s="359" customFormat="1" ht="15" customHeight="1" x14ac:dyDescent="0.2">
      <c r="A224" s="720"/>
      <c r="B224" s="721"/>
      <c r="C224" s="664" t="str">
        <f>VLOOKUP(F224,'Бух. учет'!A$2:D$241,4,0)</f>
        <v>ТМ-630/10</v>
      </c>
      <c r="D224" s="594">
        <f>VLOOKUP(F224,'Бух. учет'!A$2:E$241,5,0)</f>
        <v>630</v>
      </c>
      <c r="E224" s="594">
        <f>VLOOKUP(F224,'Бух. учет'!A$2:F$241,6,0)</f>
        <v>1984</v>
      </c>
      <c r="F224" s="357">
        <v>28272</v>
      </c>
      <c r="G224" s="595">
        <f>VLOOKUP(F224,'Бух. учет'!A$2:G$241,7,0)</f>
        <v>1208</v>
      </c>
      <c r="H224" s="596" t="str">
        <f>VLOOKUP(F224,'Бух. учет'!A$2:H$241,8,0)</f>
        <v>TPAHCФOPMATOP  TM-630-10/04</v>
      </c>
      <c r="I224" s="356"/>
      <c r="J224" s="356"/>
    </row>
    <row r="225" spans="1:10" s="359" customFormat="1" x14ac:dyDescent="0.2">
      <c r="A225" s="720"/>
      <c r="B225" s="721"/>
      <c r="C225" s="664">
        <f>VLOOKUP(F225,'Бух. учет'!A$2:D$241,4,0)</f>
        <v>0</v>
      </c>
      <c r="D225" s="594">
        <f>VLOOKUP(F225,'Бух. учет'!A$2:E$241,5,0)</f>
        <v>0</v>
      </c>
      <c r="E225" s="594">
        <f>VLOOKUP(F225,'Бух. учет'!A$2:F$241,6,0)</f>
        <v>0</v>
      </c>
      <c r="F225" s="357"/>
      <c r="G225" s="595">
        <f>VLOOKUP(F225,'Бух. учет'!A$2:G$241,7,0)</f>
        <v>0</v>
      </c>
      <c r="H225" s="596">
        <f>VLOOKUP(F225,'Бух. учет'!A$2:H$241,8,0)</f>
        <v>0</v>
      </c>
      <c r="I225" s="356"/>
      <c r="J225" s="356"/>
    </row>
    <row r="226" spans="1:10" s="359" customFormat="1" ht="15" customHeight="1" x14ac:dyDescent="0.2">
      <c r="A226" s="720"/>
      <c r="B226" s="721"/>
      <c r="C226" s="664">
        <f>VLOOKUP(F226,'Бух. учет'!A$2:D$241,4,0)</f>
        <v>0</v>
      </c>
      <c r="D226" s="594">
        <f>VLOOKUP(F226,'Бух. учет'!A$2:E$241,5,0)</f>
        <v>0</v>
      </c>
      <c r="E226" s="594">
        <f>VLOOKUP(F226,'Бух. учет'!A$2:F$241,6,0)</f>
        <v>0</v>
      </c>
      <c r="F226" s="357"/>
      <c r="G226" s="595">
        <f>VLOOKUP(F226,'Бух. учет'!A$2:G$241,7,0)</f>
        <v>0</v>
      </c>
      <c r="H226" s="596">
        <f>VLOOKUP(F226,'Бух. учет'!A$2:H$241,8,0)</f>
        <v>0</v>
      </c>
      <c r="I226" s="356"/>
      <c r="J226" s="356"/>
    </row>
    <row r="227" spans="1:10" s="359" customFormat="1" ht="15.75" thickBot="1" x14ac:dyDescent="0.25">
      <c r="A227" s="722"/>
      <c r="B227" s="723"/>
      <c r="C227" s="664">
        <f>VLOOKUP(F227,'Бух. учет'!A$2:D$241,4,0)</f>
        <v>0</v>
      </c>
      <c r="D227" s="594">
        <f>VLOOKUP(F227,'Бух. учет'!A$2:E$241,5,0)</f>
        <v>0</v>
      </c>
      <c r="E227" s="594">
        <f>VLOOKUP(F227,'Бух. учет'!A$2:F$241,6,0)</f>
        <v>0</v>
      </c>
      <c r="F227" s="357"/>
      <c r="G227" s="595">
        <f>VLOOKUP(F227,'Бух. учет'!A$2:G$241,7,0)</f>
        <v>0</v>
      </c>
      <c r="H227" s="596">
        <f>VLOOKUP(F227,'Бух. учет'!A$2:H$241,8,0)</f>
        <v>0</v>
      </c>
      <c r="I227" s="356"/>
      <c r="J227" s="356"/>
    </row>
    <row r="228" spans="1:10" s="359" customFormat="1" ht="15" customHeight="1" x14ac:dyDescent="0.2">
      <c r="A228" s="356"/>
      <c r="B228" s="356"/>
      <c r="C228" s="356"/>
      <c r="D228" s="356"/>
      <c r="E228" s="356"/>
      <c r="F228" s="360"/>
      <c r="G228" s="356"/>
      <c r="H228" s="358"/>
      <c r="I228" s="356"/>
      <c r="J228" s="356"/>
    </row>
    <row r="229" spans="1:10" s="359" customFormat="1" x14ac:dyDescent="0.2">
      <c r="A229" s="356"/>
      <c r="B229" s="356"/>
      <c r="C229" s="356"/>
      <c r="D229" s="356"/>
      <c r="E229" s="356"/>
      <c r="F229" s="360"/>
      <c r="G229" s="356"/>
      <c r="H229" s="358"/>
      <c r="I229" s="356"/>
      <c r="J229" s="356"/>
    </row>
    <row r="230" spans="1:10" s="359" customFormat="1" ht="15" customHeight="1" x14ac:dyDescent="0.2">
      <c r="A230" s="356"/>
      <c r="B230" s="356"/>
      <c r="C230" s="356"/>
      <c r="D230" s="356"/>
      <c r="E230" s="356"/>
      <c r="F230" s="360"/>
      <c r="G230" s="356"/>
      <c r="H230" s="358"/>
      <c r="I230" s="356"/>
      <c r="J230" s="356"/>
    </row>
    <row r="231" spans="1:10" s="359" customFormat="1" x14ac:dyDescent="0.2">
      <c r="A231" s="356"/>
      <c r="B231" s="356"/>
      <c r="C231" s="356"/>
      <c r="D231" s="356"/>
      <c r="E231" s="356"/>
      <c r="F231" s="360"/>
      <c r="G231" s="356"/>
      <c r="H231" s="358"/>
      <c r="I231" s="356"/>
      <c r="J231" s="356"/>
    </row>
    <row r="232" spans="1:10" s="359" customFormat="1" ht="15" customHeight="1" x14ac:dyDescent="0.2">
      <c r="A232" s="356"/>
      <c r="B232" s="356"/>
      <c r="C232" s="356"/>
      <c r="D232" s="356"/>
      <c r="E232" s="356"/>
      <c r="F232" s="360"/>
      <c r="G232" s="356"/>
      <c r="H232" s="358"/>
      <c r="I232" s="356"/>
      <c r="J232" s="356"/>
    </row>
    <row r="233" spans="1:10" s="359" customFormat="1" x14ac:dyDescent="0.2">
      <c r="A233" s="356"/>
      <c r="B233" s="356"/>
      <c r="C233" s="356"/>
      <c r="D233" s="356"/>
      <c r="E233" s="356"/>
      <c r="F233" s="360"/>
      <c r="G233" s="356"/>
      <c r="H233" s="358"/>
      <c r="I233" s="356"/>
      <c r="J233" s="356"/>
    </row>
    <row r="234" spans="1:10" s="359" customFormat="1" ht="15" customHeight="1" x14ac:dyDescent="0.2">
      <c r="A234" s="356"/>
      <c r="B234" s="356"/>
      <c r="C234" s="356"/>
      <c r="D234" s="356"/>
      <c r="E234" s="356"/>
      <c r="F234" s="360"/>
      <c r="G234" s="356"/>
      <c r="H234" s="358"/>
      <c r="I234" s="356"/>
      <c r="J234" s="356"/>
    </row>
    <row r="235" spans="1:10" s="359" customFormat="1" x14ac:dyDescent="0.2">
      <c r="A235" s="356"/>
      <c r="B235" s="356"/>
      <c r="C235" s="356"/>
      <c r="D235" s="356"/>
      <c r="E235" s="356"/>
      <c r="F235" s="360"/>
      <c r="G235" s="356"/>
      <c r="H235" s="358"/>
      <c r="I235" s="356"/>
      <c r="J235" s="356"/>
    </row>
    <row r="236" spans="1:10" s="359" customFormat="1" ht="15" customHeight="1" x14ac:dyDescent="0.2">
      <c r="A236" s="356"/>
      <c r="B236" s="356"/>
      <c r="C236" s="356"/>
      <c r="D236" s="356"/>
      <c r="E236" s="356"/>
      <c r="F236" s="360"/>
      <c r="G236" s="356"/>
      <c r="H236" s="358"/>
      <c r="I236" s="356"/>
      <c r="J236" s="356"/>
    </row>
    <row r="237" spans="1:10" s="359" customFormat="1" x14ac:dyDescent="0.2">
      <c r="A237" s="356"/>
      <c r="B237" s="356"/>
      <c r="C237" s="356"/>
      <c r="D237" s="356"/>
      <c r="E237" s="356"/>
      <c r="F237" s="360"/>
      <c r="G237" s="356"/>
      <c r="H237" s="358"/>
      <c r="I237" s="356"/>
      <c r="J237" s="356"/>
    </row>
    <row r="238" spans="1:10" s="359" customFormat="1" ht="15" customHeight="1" x14ac:dyDescent="0.2">
      <c r="A238" s="356"/>
      <c r="B238" s="356"/>
      <c r="C238" s="356"/>
      <c r="D238" s="356"/>
      <c r="E238" s="356"/>
      <c r="F238" s="360"/>
      <c r="G238" s="356"/>
      <c r="H238" s="358"/>
      <c r="I238" s="356"/>
      <c r="J238" s="356"/>
    </row>
    <row r="239" spans="1:10" s="359" customFormat="1" x14ac:dyDescent="0.2">
      <c r="A239" s="356"/>
      <c r="B239" s="356"/>
      <c r="C239" s="356"/>
      <c r="D239" s="356"/>
      <c r="E239" s="356"/>
      <c r="F239" s="360"/>
      <c r="G239" s="356"/>
      <c r="H239" s="358"/>
      <c r="I239" s="356"/>
      <c r="J239" s="356"/>
    </row>
    <row r="240" spans="1:10" s="359" customFormat="1" ht="15" customHeight="1" x14ac:dyDescent="0.2">
      <c r="A240" s="356"/>
      <c r="B240" s="356"/>
      <c r="C240" s="356"/>
      <c r="D240" s="356"/>
      <c r="E240" s="356"/>
      <c r="F240" s="360"/>
      <c r="G240" s="356"/>
      <c r="H240" s="358"/>
      <c r="I240" s="356"/>
      <c r="J240" s="356"/>
    </row>
    <row r="241" spans="1:10" s="359" customFormat="1" x14ac:dyDescent="0.2">
      <c r="A241" s="356"/>
      <c r="B241" s="356"/>
      <c r="C241" s="356"/>
      <c r="D241" s="356"/>
      <c r="E241" s="356"/>
      <c r="F241" s="360"/>
      <c r="G241" s="356"/>
      <c r="H241" s="358"/>
      <c r="I241" s="356"/>
      <c r="J241" s="356"/>
    </row>
    <row r="242" spans="1:10" s="359" customFormat="1" ht="15" customHeight="1" x14ac:dyDescent="0.2">
      <c r="A242" s="356"/>
      <c r="B242" s="356"/>
      <c r="C242" s="356"/>
      <c r="D242" s="356"/>
      <c r="E242" s="356"/>
      <c r="F242" s="360"/>
      <c r="G242" s="356"/>
      <c r="H242" s="358"/>
      <c r="I242" s="356"/>
      <c r="J242" s="356"/>
    </row>
    <row r="243" spans="1:10" s="359" customFormat="1" x14ac:dyDescent="0.2">
      <c r="A243" s="356"/>
      <c r="B243" s="356"/>
      <c r="C243" s="356"/>
      <c r="D243" s="356"/>
      <c r="E243" s="356"/>
      <c r="F243" s="360"/>
      <c r="G243" s="356"/>
      <c r="H243" s="358"/>
      <c r="I243" s="356"/>
      <c r="J243" s="356"/>
    </row>
    <row r="244" spans="1:10" s="359" customFormat="1" ht="15" customHeight="1" x14ac:dyDescent="0.2">
      <c r="A244" s="356"/>
      <c r="B244" s="356"/>
      <c r="C244" s="356"/>
      <c r="D244" s="356"/>
      <c r="E244" s="356"/>
      <c r="F244" s="360"/>
      <c r="G244" s="356"/>
      <c r="H244" s="358"/>
      <c r="I244" s="356"/>
      <c r="J244" s="356"/>
    </row>
    <row r="245" spans="1:10" s="359" customFormat="1" x14ac:dyDescent="0.2">
      <c r="A245" s="356"/>
      <c r="B245" s="356"/>
      <c r="C245" s="356"/>
      <c r="D245" s="356"/>
      <c r="E245" s="356"/>
      <c r="F245" s="360"/>
      <c r="G245" s="356"/>
      <c r="H245" s="358"/>
      <c r="I245" s="356"/>
      <c r="J245" s="356"/>
    </row>
    <row r="246" spans="1:10" s="359" customFormat="1" x14ac:dyDescent="0.2">
      <c r="A246" s="356"/>
      <c r="B246" s="356"/>
      <c r="C246" s="356"/>
      <c r="D246" s="356"/>
      <c r="E246" s="356"/>
      <c r="F246" s="360"/>
      <c r="G246" s="356"/>
      <c r="H246" s="358"/>
      <c r="I246" s="356"/>
      <c r="J246" s="356"/>
    </row>
    <row r="247" spans="1:10" s="359" customFormat="1" x14ac:dyDescent="0.2">
      <c r="A247" s="356"/>
      <c r="B247" s="356"/>
      <c r="C247" s="356"/>
      <c r="D247" s="356"/>
      <c r="E247" s="356"/>
      <c r="F247" s="360"/>
      <c r="G247" s="356"/>
      <c r="H247" s="358"/>
      <c r="I247" s="356"/>
      <c r="J247" s="356"/>
    </row>
    <row r="248" spans="1:10" s="359" customFormat="1" x14ac:dyDescent="0.2">
      <c r="A248" s="356"/>
      <c r="B248" s="356"/>
      <c r="C248" s="356"/>
      <c r="D248" s="356"/>
      <c r="E248" s="356"/>
      <c r="F248" s="360"/>
      <c r="G248" s="356"/>
      <c r="H248" s="358"/>
      <c r="I248" s="356"/>
      <c r="J248" s="356"/>
    </row>
    <row r="249" spans="1:10" s="359" customFormat="1" x14ac:dyDescent="0.2">
      <c r="A249" s="356"/>
      <c r="B249" s="356"/>
      <c r="C249" s="356"/>
      <c r="D249" s="356"/>
      <c r="E249" s="356"/>
      <c r="F249" s="360"/>
      <c r="G249" s="356"/>
      <c r="H249" s="358"/>
      <c r="I249" s="356"/>
      <c r="J249" s="356"/>
    </row>
    <row r="250" spans="1:10" s="359" customFormat="1" x14ac:dyDescent="0.2">
      <c r="A250" s="356"/>
      <c r="B250" s="356"/>
      <c r="C250" s="356"/>
      <c r="D250" s="356"/>
      <c r="E250" s="356"/>
      <c r="F250" s="360"/>
      <c r="G250" s="356"/>
      <c r="H250" s="358"/>
      <c r="I250" s="356"/>
      <c r="J250" s="356"/>
    </row>
    <row r="251" spans="1:10" s="359" customFormat="1" x14ac:dyDescent="0.2">
      <c r="A251" s="356"/>
      <c r="B251" s="356"/>
      <c r="C251" s="356"/>
      <c r="D251" s="356"/>
      <c r="E251" s="356"/>
      <c r="F251" s="360"/>
      <c r="G251" s="356"/>
      <c r="H251" s="358"/>
      <c r="I251" s="356"/>
      <c r="J251" s="356"/>
    </row>
    <row r="252" spans="1:10" s="359" customFormat="1" x14ac:dyDescent="0.2">
      <c r="A252" s="356"/>
      <c r="B252" s="356"/>
      <c r="C252" s="356"/>
      <c r="D252" s="356"/>
      <c r="E252" s="356"/>
      <c r="F252" s="360"/>
      <c r="G252" s="356"/>
      <c r="H252" s="358"/>
      <c r="I252" s="356"/>
      <c r="J252" s="356"/>
    </row>
    <row r="253" spans="1:10" s="359" customFormat="1" x14ac:dyDescent="0.2">
      <c r="A253" s="356"/>
      <c r="B253" s="356"/>
      <c r="C253" s="356"/>
      <c r="D253" s="356"/>
      <c r="E253" s="356"/>
      <c r="F253" s="360"/>
      <c r="G253" s="356"/>
      <c r="H253" s="358"/>
      <c r="I253" s="356"/>
      <c r="J253" s="356"/>
    </row>
    <row r="254" spans="1:10" s="359" customFormat="1" x14ac:dyDescent="0.2">
      <c r="A254" s="356"/>
      <c r="B254" s="356"/>
      <c r="C254" s="356"/>
      <c r="D254" s="356"/>
      <c r="E254" s="356"/>
      <c r="F254" s="360"/>
      <c r="G254" s="356"/>
      <c r="H254" s="358"/>
      <c r="I254" s="356"/>
      <c r="J254" s="356"/>
    </row>
    <row r="255" spans="1:10" s="359" customFormat="1" x14ac:dyDescent="0.2">
      <c r="A255" s="356"/>
      <c r="B255" s="356"/>
      <c r="C255" s="356"/>
      <c r="D255" s="356"/>
      <c r="E255" s="356"/>
      <c r="F255" s="360"/>
      <c r="G255" s="356"/>
      <c r="H255" s="358"/>
      <c r="I255" s="356"/>
      <c r="J255" s="356"/>
    </row>
    <row r="256" spans="1:10" s="359" customFormat="1" x14ac:dyDescent="0.2">
      <c r="A256" s="356"/>
      <c r="B256" s="356"/>
      <c r="C256" s="356"/>
      <c r="D256" s="356"/>
      <c r="E256" s="356"/>
      <c r="F256" s="360"/>
      <c r="G256" s="356"/>
      <c r="H256" s="358"/>
      <c r="I256" s="356"/>
      <c r="J256" s="356"/>
    </row>
    <row r="257" spans="1:10" s="359" customFormat="1" x14ac:dyDescent="0.2">
      <c r="A257" s="356"/>
      <c r="B257" s="356"/>
      <c r="C257" s="356"/>
      <c r="D257" s="356"/>
      <c r="E257" s="356"/>
      <c r="F257" s="360"/>
      <c r="G257" s="356"/>
      <c r="H257" s="358"/>
      <c r="I257" s="356"/>
      <c r="J257" s="356"/>
    </row>
    <row r="258" spans="1:10" s="359" customFormat="1" x14ac:dyDescent="0.2">
      <c r="A258" s="356"/>
      <c r="B258" s="356"/>
      <c r="C258" s="356"/>
      <c r="D258" s="356"/>
      <c r="E258" s="356"/>
      <c r="F258" s="360"/>
      <c r="G258" s="356"/>
      <c r="H258" s="358"/>
      <c r="I258" s="356"/>
      <c r="J258" s="356"/>
    </row>
    <row r="259" spans="1:10" s="359" customFormat="1" x14ac:dyDescent="0.2">
      <c r="A259" s="356"/>
      <c r="B259" s="356"/>
      <c r="C259" s="356"/>
      <c r="D259" s="356"/>
      <c r="E259" s="356"/>
      <c r="F259" s="360"/>
      <c r="G259" s="356"/>
      <c r="H259" s="358"/>
      <c r="I259" s="356"/>
      <c r="J259" s="356"/>
    </row>
    <row r="260" spans="1:10" s="359" customFormat="1" x14ac:dyDescent="0.2">
      <c r="A260" s="356"/>
      <c r="B260" s="356"/>
      <c r="C260" s="356"/>
      <c r="D260" s="356"/>
      <c r="E260" s="356"/>
      <c r="F260" s="360"/>
      <c r="G260" s="356"/>
      <c r="H260" s="358"/>
      <c r="I260" s="356"/>
      <c r="J260" s="356"/>
    </row>
    <row r="261" spans="1:10" s="359" customFormat="1" x14ac:dyDescent="0.2">
      <c r="A261" s="356"/>
      <c r="B261" s="356"/>
      <c r="C261" s="356"/>
      <c r="D261" s="356"/>
      <c r="E261" s="356"/>
      <c r="F261" s="360"/>
      <c r="G261" s="356"/>
      <c r="H261" s="358"/>
      <c r="I261" s="356"/>
      <c r="J261" s="356"/>
    </row>
    <row r="262" spans="1:10" s="359" customFormat="1" x14ac:dyDescent="0.2">
      <c r="A262" s="356"/>
      <c r="B262" s="356"/>
      <c r="C262" s="356"/>
      <c r="D262" s="356"/>
      <c r="E262" s="356"/>
      <c r="F262" s="360"/>
      <c r="G262" s="356"/>
      <c r="H262" s="358"/>
      <c r="I262" s="356"/>
      <c r="J262" s="356"/>
    </row>
    <row r="263" spans="1:10" s="359" customFormat="1" x14ac:dyDescent="0.2">
      <c r="A263" s="356"/>
      <c r="B263" s="356"/>
      <c r="C263" s="356"/>
      <c r="D263" s="356"/>
      <c r="E263" s="356"/>
      <c r="F263" s="360"/>
      <c r="G263" s="356"/>
      <c r="H263" s="358"/>
      <c r="I263" s="356"/>
      <c r="J263" s="356"/>
    </row>
    <row r="264" spans="1:10" s="359" customFormat="1" x14ac:dyDescent="0.2">
      <c r="A264" s="356"/>
      <c r="B264" s="356"/>
      <c r="C264" s="356"/>
      <c r="D264" s="356"/>
      <c r="E264" s="356"/>
      <c r="F264" s="360"/>
      <c r="G264" s="356"/>
      <c r="H264" s="358"/>
      <c r="I264" s="356"/>
      <c r="J264" s="356"/>
    </row>
    <row r="265" spans="1:10" s="359" customFormat="1" x14ac:dyDescent="0.2">
      <c r="A265" s="356"/>
      <c r="B265" s="356"/>
      <c r="C265" s="356"/>
      <c r="D265" s="356"/>
      <c r="E265" s="356"/>
      <c r="F265" s="360"/>
      <c r="G265" s="356"/>
      <c r="H265" s="358"/>
      <c r="I265" s="356"/>
      <c r="J265" s="356"/>
    </row>
    <row r="266" spans="1:10" s="359" customFormat="1" x14ac:dyDescent="0.2">
      <c r="A266" s="356"/>
      <c r="B266" s="356"/>
      <c r="C266" s="356"/>
      <c r="D266" s="356"/>
      <c r="E266" s="356"/>
      <c r="F266" s="360"/>
      <c r="G266" s="356"/>
      <c r="H266" s="358"/>
      <c r="I266" s="356"/>
      <c r="J266" s="356"/>
    </row>
    <row r="267" spans="1:10" s="359" customFormat="1" x14ac:dyDescent="0.2">
      <c r="A267" s="356"/>
      <c r="B267" s="356"/>
      <c r="C267" s="356"/>
      <c r="D267" s="356"/>
      <c r="E267" s="356"/>
      <c r="F267" s="360"/>
      <c r="G267" s="356"/>
      <c r="H267" s="358"/>
      <c r="I267" s="356"/>
      <c r="J267" s="356"/>
    </row>
    <row r="268" spans="1:10" s="359" customFormat="1" x14ac:dyDescent="0.2">
      <c r="A268" s="356"/>
      <c r="B268" s="356"/>
      <c r="C268" s="356"/>
      <c r="D268" s="356"/>
      <c r="E268" s="356"/>
      <c r="F268" s="360"/>
      <c r="G268" s="356"/>
      <c r="H268" s="358"/>
      <c r="I268" s="356"/>
      <c r="J268" s="356"/>
    </row>
    <row r="269" spans="1:10" s="359" customFormat="1" x14ac:dyDescent="0.2">
      <c r="A269" s="356"/>
      <c r="B269" s="356"/>
      <c r="C269" s="356"/>
      <c r="D269" s="356"/>
      <c r="E269" s="356"/>
      <c r="F269" s="360"/>
      <c r="G269" s="356"/>
      <c r="H269" s="358"/>
      <c r="I269" s="356"/>
      <c r="J269" s="356"/>
    </row>
    <row r="270" spans="1:10" s="359" customFormat="1" x14ac:dyDescent="0.2">
      <c r="A270" s="356"/>
      <c r="B270" s="356"/>
      <c r="C270" s="356"/>
      <c r="D270" s="356"/>
      <c r="E270" s="356"/>
      <c r="F270" s="360"/>
      <c r="G270" s="356"/>
      <c r="H270" s="358"/>
      <c r="I270" s="356"/>
      <c r="J270" s="356"/>
    </row>
    <row r="271" spans="1:10" s="359" customFormat="1" x14ac:dyDescent="0.2">
      <c r="A271" s="356"/>
      <c r="B271" s="356"/>
      <c r="C271" s="356"/>
      <c r="D271" s="356"/>
      <c r="E271" s="356"/>
      <c r="F271" s="360"/>
      <c r="G271" s="356"/>
      <c r="H271" s="358"/>
      <c r="I271" s="356"/>
      <c r="J271" s="356"/>
    </row>
    <row r="272" spans="1:10" s="359" customFormat="1" x14ac:dyDescent="0.2">
      <c r="A272" s="356"/>
      <c r="B272" s="356"/>
      <c r="C272" s="356"/>
      <c r="D272" s="356"/>
      <c r="E272" s="356"/>
      <c r="F272" s="360"/>
      <c r="G272" s="356"/>
      <c r="H272" s="358"/>
      <c r="I272" s="356"/>
      <c r="J272" s="356"/>
    </row>
    <row r="273" spans="1:10" s="359" customFormat="1" x14ac:dyDescent="0.2">
      <c r="A273" s="356"/>
      <c r="B273" s="356"/>
      <c r="C273" s="356"/>
      <c r="D273" s="356"/>
      <c r="E273" s="356"/>
      <c r="F273" s="360"/>
      <c r="G273" s="356"/>
      <c r="H273" s="358"/>
      <c r="I273" s="356"/>
      <c r="J273" s="356"/>
    </row>
    <row r="274" spans="1:10" s="359" customFormat="1" x14ac:dyDescent="0.2">
      <c r="A274" s="356"/>
      <c r="B274" s="356"/>
      <c r="C274" s="356"/>
      <c r="D274" s="356"/>
      <c r="E274" s="356"/>
      <c r="F274" s="360"/>
      <c r="G274" s="356"/>
      <c r="H274" s="358"/>
      <c r="I274" s="356"/>
      <c r="J274" s="356"/>
    </row>
    <row r="275" spans="1:10" s="359" customFormat="1" x14ac:dyDescent="0.2">
      <c r="A275" s="356"/>
      <c r="B275" s="356"/>
      <c r="C275" s="356"/>
      <c r="D275" s="356"/>
      <c r="E275" s="356"/>
      <c r="F275" s="360"/>
      <c r="G275" s="356"/>
      <c r="H275" s="358"/>
      <c r="I275" s="356"/>
      <c r="J275" s="356"/>
    </row>
    <row r="276" spans="1:10" s="359" customFormat="1" x14ac:dyDescent="0.2">
      <c r="A276" s="356"/>
      <c r="B276" s="356"/>
      <c r="C276" s="356"/>
      <c r="D276" s="356"/>
      <c r="E276" s="356"/>
      <c r="F276" s="360"/>
      <c r="G276" s="356"/>
      <c r="H276" s="358"/>
      <c r="I276" s="356"/>
      <c r="J276" s="356"/>
    </row>
    <row r="277" spans="1:10" s="359" customFormat="1" x14ac:dyDescent="0.2">
      <c r="A277" s="356"/>
      <c r="B277" s="356"/>
      <c r="C277" s="356"/>
      <c r="D277" s="356"/>
      <c r="E277" s="356"/>
      <c r="F277" s="360"/>
      <c r="G277" s="356"/>
      <c r="H277" s="358"/>
      <c r="I277" s="356"/>
      <c r="J277" s="356"/>
    </row>
    <row r="278" spans="1:10" s="359" customFormat="1" x14ac:dyDescent="0.2">
      <c r="A278" s="356"/>
      <c r="B278" s="356"/>
      <c r="C278" s="356"/>
      <c r="D278" s="356"/>
      <c r="E278" s="356"/>
      <c r="F278" s="360"/>
      <c r="G278" s="356"/>
      <c r="H278" s="358"/>
      <c r="I278" s="356"/>
      <c r="J278" s="356"/>
    </row>
    <row r="279" spans="1:10" s="359" customFormat="1" x14ac:dyDescent="0.2">
      <c r="A279" s="356"/>
      <c r="B279" s="356"/>
      <c r="C279" s="356"/>
      <c r="D279" s="356"/>
      <c r="E279" s="356"/>
      <c r="F279" s="360"/>
      <c r="G279" s="356"/>
      <c r="H279" s="358"/>
      <c r="I279" s="356"/>
      <c r="J279" s="356"/>
    </row>
    <row r="280" spans="1:10" s="359" customFormat="1" x14ac:dyDescent="0.2">
      <c r="A280" s="356"/>
      <c r="B280" s="356"/>
      <c r="C280" s="356"/>
      <c r="D280" s="356"/>
      <c r="E280" s="356"/>
      <c r="F280" s="360"/>
      <c r="G280" s="356"/>
      <c r="H280" s="358"/>
      <c r="I280" s="356"/>
      <c r="J280" s="356"/>
    </row>
    <row r="281" spans="1:10" s="359" customFormat="1" x14ac:dyDescent="0.2">
      <c r="A281" s="356"/>
      <c r="B281" s="356"/>
      <c r="C281" s="356"/>
      <c r="D281" s="356"/>
      <c r="E281" s="356"/>
      <c r="F281" s="360"/>
      <c r="G281" s="356"/>
      <c r="H281" s="358"/>
      <c r="I281" s="356"/>
      <c r="J281" s="356"/>
    </row>
    <row r="282" spans="1:10" s="359" customFormat="1" x14ac:dyDescent="0.2">
      <c r="A282" s="356"/>
      <c r="B282" s="356"/>
      <c r="C282" s="356"/>
      <c r="D282" s="356"/>
      <c r="E282" s="356"/>
      <c r="F282" s="360"/>
      <c r="G282" s="356"/>
      <c r="H282" s="358"/>
      <c r="I282" s="356"/>
      <c r="J282" s="356"/>
    </row>
    <row r="283" spans="1:10" s="359" customFormat="1" x14ac:dyDescent="0.2">
      <c r="A283" s="356"/>
      <c r="B283" s="356"/>
      <c r="C283" s="356"/>
      <c r="D283" s="356"/>
      <c r="E283" s="356"/>
      <c r="F283" s="360"/>
      <c r="G283" s="356"/>
      <c r="H283" s="358"/>
      <c r="I283" s="356"/>
      <c r="J283" s="356"/>
    </row>
    <row r="284" spans="1:10" s="359" customFormat="1" x14ac:dyDescent="0.2">
      <c r="A284" s="356"/>
      <c r="B284" s="356"/>
      <c r="C284" s="356"/>
      <c r="D284" s="356"/>
      <c r="E284" s="356"/>
      <c r="F284" s="360"/>
      <c r="G284" s="356"/>
      <c r="H284" s="358"/>
      <c r="I284" s="356"/>
      <c r="J284" s="356"/>
    </row>
    <row r="285" spans="1:10" s="359" customFormat="1" x14ac:dyDescent="0.2">
      <c r="A285" s="356"/>
      <c r="B285" s="356"/>
      <c r="C285" s="356"/>
      <c r="D285" s="356"/>
      <c r="E285" s="356"/>
      <c r="F285" s="360"/>
      <c r="G285" s="356"/>
      <c r="H285" s="358"/>
      <c r="I285" s="356"/>
      <c r="J285" s="356"/>
    </row>
    <row r="286" spans="1:10" s="359" customFormat="1" x14ac:dyDescent="0.2">
      <c r="A286" s="356"/>
      <c r="B286" s="356"/>
      <c r="C286" s="356"/>
      <c r="D286" s="356"/>
      <c r="E286" s="356"/>
      <c r="F286" s="360"/>
      <c r="G286" s="356"/>
      <c r="H286" s="358"/>
      <c r="I286" s="356"/>
      <c r="J286" s="356"/>
    </row>
    <row r="287" spans="1:10" s="359" customFormat="1" x14ac:dyDescent="0.2">
      <c r="A287" s="356"/>
      <c r="B287" s="356"/>
      <c r="C287" s="356"/>
      <c r="D287" s="356"/>
      <c r="E287" s="356"/>
      <c r="F287" s="360"/>
      <c r="G287" s="356"/>
      <c r="H287" s="358"/>
      <c r="I287" s="356"/>
      <c r="J287" s="356"/>
    </row>
    <row r="288" spans="1:10" s="359" customFormat="1" x14ac:dyDescent="0.2">
      <c r="A288" s="356"/>
      <c r="B288" s="356"/>
      <c r="C288" s="356"/>
      <c r="D288" s="356"/>
      <c r="E288" s="356"/>
      <c r="F288" s="360"/>
      <c r="G288" s="356"/>
      <c r="H288" s="358"/>
      <c r="I288" s="356"/>
      <c r="J288" s="356"/>
    </row>
    <row r="289" spans="1:10" s="359" customFormat="1" x14ac:dyDescent="0.2">
      <c r="A289" s="356"/>
      <c r="B289" s="356"/>
      <c r="C289" s="356"/>
      <c r="D289" s="356"/>
      <c r="E289" s="356"/>
      <c r="F289" s="360"/>
      <c r="G289" s="356"/>
      <c r="H289" s="358"/>
      <c r="I289" s="356"/>
      <c r="J289" s="356"/>
    </row>
    <row r="290" spans="1:10" s="359" customFormat="1" x14ac:dyDescent="0.2">
      <c r="A290" s="356"/>
      <c r="B290" s="356"/>
      <c r="C290" s="356"/>
      <c r="D290" s="356"/>
      <c r="E290" s="356"/>
      <c r="F290" s="360"/>
      <c r="G290" s="356"/>
      <c r="H290" s="358"/>
      <c r="I290" s="356"/>
      <c r="J290" s="356"/>
    </row>
    <row r="291" spans="1:10" s="359" customFormat="1" x14ac:dyDescent="0.2">
      <c r="A291" s="356"/>
      <c r="B291" s="356"/>
      <c r="C291" s="356"/>
      <c r="D291" s="356"/>
      <c r="E291" s="356"/>
      <c r="F291" s="360"/>
      <c r="G291" s="356"/>
      <c r="H291" s="358"/>
      <c r="I291" s="356"/>
      <c r="J291" s="356"/>
    </row>
    <row r="292" spans="1:10" s="359" customFormat="1" x14ac:dyDescent="0.2">
      <c r="A292" s="356"/>
      <c r="B292" s="356"/>
      <c r="C292" s="356"/>
      <c r="D292" s="356"/>
      <c r="E292" s="356"/>
      <c r="F292" s="360"/>
      <c r="G292" s="356"/>
      <c r="H292" s="358"/>
      <c r="I292" s="356"/>
      <c r="J292" s="356"/>
    </row>
    <row r="293" spans="1:10" s="359" customFormat="1" x14ac:dyDescent="0.2">
      <c r="A293" s="356"/>
      <c r="B293" s="356"/>
      <c r="C293" s="356"/>
      <c r="D293" s="356"/>
      <c r="E293" s="356"/>
      <c r="F293" s="360"/>
      <c r="G293" s="356"/>
      <c r="H293" s="358"/>
      <c r="I293" s="356"/>
      <c r="J293" s="356"/>
    </row>
    <row r="294" spans="1:10" s="359" customFormat="1" x14ac:dyDescent="0.2">
      <c r="A294" s="356"/>
      <c r="B294" s="356"/>
      <c r="C294" s="356"/>
      <c r="D294" s="356"/>
      <c r="E294" s="356"/>
      <c r="F294" s="360"/>
      <c r="G294" s="356"/>
      <c r="H294" s="358"/>
      <c r="I294" s="356"/>
      <c r="J294" s="356"/>
    </row>
    <row r="295" spans="1:10" s="359" customFormat="1" x14ac:dyDescent="0.2">
      <c r="A295" s="356"/>
      <c r="B295" s="356"/>
      <c r="C295" s="356"/>
      <c r="D295" s="356"/>
      <c r="E295" s="356"/>
      <c r="F295" s="360"/>
      <c r="G295" s="356"/>
      <c r="H295" s="358"/>
      <c r="I295" s="356"/>
      <c r="J295" s="356"/>
    </row>
    <row r="296" spans="1:10" s="359" customFormat="1" x14ac:dyDescent="0.2">
      <c r="A296" s="356"/>
      <c r="B296" s="356"/>
      <c r="C296" s="356"/>
      <c r="D296" s="356"/>
      <c r="E296" s="356"/>
      <c r="F296" s="360"/>
      <c r="G296" s="356"/>
      <c r="H296" s="358"/>
      <c r="I296" s="356"/>
      <c r="J296" s="356"/>
    </row>
    <row r="297" spans="1:10" s="359" customFormat="1" x14ac:dyDescent="0.2">
      <c r="A297" s="356"/>
      <c r="B297" s="356"/>
      <c r="C297" s="356"/>
      <c r="D297" s="356"/>
      <c r="E297" s="356"/>
      <c r="F297" s="360"/>
      <c r="G297" s="356"/>
      <c r="H297" s="358"/>
      <c r="I297" s="356"/>
      <c r="J297" s="356"/>
    </row>
    <row r="298" spans="1:10" s="359" customFormat="1" x14ac:dyDescent="0.2">
      <c r="A298" s="356"/>
      <c r="B298" s="356"/>
      <c r="C298" s="356"/>
      <c r="D298" s="356"/>
      <c r="E298" s="356"/>
      <c r="F298" s="360"/>
      <c r="G298" s="356"/>
      <c r="H298" s="358"/>
      <c r="I298" s="356"/>
      <c r="J298" s="356"/>
    </row>
    <row r="299" spans="1:10" s="359" customFormat="1" x14ac:dyDescent="0.2">
      <c r="A299" s="356"/>
      <c r="B299" s="356"/>
      <c r="C299" s="356"/>
      <c r="D299" s="356"/>
      <c r="E299" s="356"/>
      <c r="F299" s="360"/>
      <c r="G299" s="356"/>
      <c r="H299" s="358"/>
      <c r="I299" s="356"/>
      <c r="J299" s="356"/>
    </row>
    <row r="300" spans="1:10" s="359" customFormat="1" x14ac:dyDescent="0.2">
      <c r="A300" s="356"/>
      <c r="B300" s="356"/>
      <c r="C300" s="356"/>
      <c r="D300" s="356"/>
      <c r="E300" s="356"/>
      <c r="F300" s="360"/>
      <c r="G300" s="356"/>
      <c r="H300" s="358"/>
      <c r="I300" s="356"/>
      <c r="J300" s="356"/>
    </row>
    <row r="301" spans="1:10" s="359" customFormat="1" x14ac:dyDescent="0.2">
      <c r="A301" s="356"/>
      <c r="B301" s="356"/>
      <c r="C301" s="356"/>
      <c r="D301" s="356"/>
      <c r="E301" s="356"/>
      <c r="F301" s="360"/>
      <c r="G301" s="356"/>
      <c r="H301" s="358"/>
      <c r="I301" s="356"/>
      <c r="J301" s="356"/>
    </row>
    <row r="302" spans="1:10" s="359" customFormat="1" x14ac:dyDescent="0.2">
      <c r="A302" s="356"/>
      <c r="B302" s="356"/>
      <c r="C302" s="356"/>
      <c r="D302" s="356"/>
      <c r="E302" s="356"/>
      <c r="F302" s="360"/>
      <c r="G302" s="356"/>
      <c r="H302" s="358"/>
      <c r="I302" s="356"/>
      <c r="J302" s="356"/>
    </row>
    <row r="303" spans="1:10" s="359" customFormat="1" x14ac:dyDescent="0.2">
      <c r="A303" s="356"/>
      <c r="B303" s="356"/>
      <c r="C303" s="356"/>
      <c r="D303" s="356"/>
      <c r="E303" s="356"/>
      <c r="F303" s="360"/>
      <c r="G303" s="356"/>
      <c r="H303" s="358"/>
      <c r="I303" s="356"/>
      <c r="J303" s="356"/>
    </row>
    <row r="304" spans="1:10" s="359" customFormat="1" x14ac:dyDescent="0.2">
      <c r="A304" s="356"/>
      <c r="B304" s="356"/>
      <c r="C304" s="356"/>
      <c r="D304" s="356"/>
      <c r="E304" s="356"/>
      <c r="F304" s="360"/>
      <c r="G304" s="356"/>
      <c r="H304" s="358"/>
      <c r="I304" s="356"/>
      <c r="J304" s="356"/>
    </row>
    <row r="305" spans="1:10" s="359" customFormat="1" x14ac:dyDescent="0.2">
      <c r="A305" s="356"/>
      <c r="B305" s="356"/>
      <c r="C305" s="356"/>
      <c r="D305" s="356"/>
      <c r="E305" s="356"/>
      <c r="F305" s="360"/>
      <c r="G305" s="356"/>
      <c r="H305" s="358"/>
      <c r="I305" s="356"/>
      <c r="J305" s="356"/>
    </row>
    <row r="306" spans="1:10" s="359" customFormat="1" x14ac:dyDescent="0.2">
      <c r="A306" s="356"/>
      <c r="B306" s="356"/>
      <c r="C306" s="356"/>
      <c r="D306" s="356"/>
      <c r="E306" s="356"/>
      <c r="F306" s="360"/>
      <c r="G306" s="356"/>
      <c r="H306" s="358"/>
      <c r="I306" s="356"/>
      <c r="J306" s="356"/>
    </row>
    <row r="307" spans="1:10" s="359" customFormat="1" x14ac:dyDescent="0.2">
      <c r="A307" s="356"/>
      <c r="B307" s="356"/>
      <c r="C307" s="356"/>
      <c r="D307" s="356"/>
      <c r="E307" s="356"/>
      <c r="F307" s="360"/>
      <c r="G307" s="356"/>
      <c r="H307" s="358"/>
      <c r="I307" s="356"/>
      <c r="J307" s="356"/>
    </row>
    <row r="308" spans="1:10" s="359" customFormat="1" x14ac:dyDescent="0.2">
      <c r="A308" s="356"/>
      <c r="B308" s="356"/>
      <c r="C308" s="356"/>
      <c r="D308" s="356"/>
      <c r="E308" s="356"/>
      <c r="F308" s="360"/>
      <c r="G308" s="356"/>
      <c r="H308" s="358"/>
      <c r="I308" s="356"/>
      <c r="J308" s="356"/>
    </row>
    <row r="309" spans="1:10" s="359" customFormat="1" x14ac:dyDescent="0.2">
      <c r="A309" s="356"/>
      <c r="B309" s="356"/>
      <c r="C309" s="356"/>
      <c r="D309" s="356"/>
      <c r="E309" s="356"/>
      <c r="F309" s="360"/>
      <c r="G309" s="356"/>
      <c r="H309" s="358"/>
      <c r="I309" s="356"/>
      <c r="J309" s="356"/>
    </row>
    <row r="310" spans="1:10" s="359" customFormat="1" x14ac:dyDescent="0.2">
      <c r="A310" s="356"/>
      <c r="B310" s="356"/>
      <c r="C310" s="356"/>
      <c r="D310" s="356"/>
      <c r="E310" s="356"/>
      <c r="F310" s="360"/>
      <c r="G310" s="356"/>
      <c r="H310" s="358"/>
      <c r="I310" s="356"/>
      <c r="J310" s="356"/>
    </row>
    <row r="311" spans="1:10" s="359" customFormat="1" x14ac:dyDescent="0.2">
      <c r="A311" s="356"/>
      <c r="B311" s="356"/>
      <c r="C311" s="356"/>
      <c r="D311" s="356"/>
      <c r="E311" s="356"/>
      <c r="F311" s="360"/>
      <c r="G311" s="356"/>
      <c r="H311" s="358"/>
      <c r="I311" s="356"/>
      <c r="J311" s="356"/>
    </row>
    <row r="312" spans="1:10" s="359" customFormat="1" x14ac:dyDescent="0.2">
      <c r="A312" s="356"/>
      <c r="B312" s="356"/>
      <c r="C312" s="356"/>
      <c r="D312" s="356"/>
      <c r="E312" s="356"/>
      <c r="F312" s="360"/>
      <c r="G312" s="356"/>
      <c r="H312" s="358"/>
      <c r="I312" s="356"/>
      <c r="J312" s="356"/>
    </row>
    <row r="313" spans="1:10" s="359" customFormat="1" x14ac:dyDescent="0.2">
      <c r="A313" s="356"/>
      <c r="B313" s="356"/>
      <c r="C313" s="356"/>
      <c r="D313" s="356"/>
      <c r="E313" s="356"/>
      <c r="F313" s="360"/>
      <c r="G313" s="356"/>
      <c r="H313" s="358"/>
      <c r="I313" s="356"/>
      <c r="J313" s="356"/>
    </row>
    <row r="314" spans="1:10" s="359" customFormat="1" x14ac:dyDescent="0.2">
      <c r="A314" s="356"/>
      <c r="B314" s="356"/>
      <c r="C314" s="356"/>
      <c r="D314" s="356"/>
      <c r="E314" s="356"/>
      <c r="F314" s="360"/>
      <c r="G314" s="356"/>
      <c r="H314" s="358"/>
      <c r="I314" s="356"/>
      <c r="J314" s="356"/>
    </row>
    <row r="315" spans="1:10" s="359" customFormat="1" x14ac:dyDescent="0.2">
      <c r="A315" s="356"/>
      <c r="B315" s="356"/>
      <c r="C315" s="356"/>
      <c r="D315" s="356"/>
      <c r="E315" s="356"/>
      <c r="F315" s="360"/>
      <c r="G315" s="356"/>
      <c r="H315" s="358"/>
      <c r="I315" s="356"/>
      <c r="J315" s="356"/>
    </row>
    <row r="316" spans="1:10" s="359" customFormat="1" x14ac:dyDescent="0.2">
      <c r="A316" s="356"/>
      <c r="B316" s="356"/>
      <c r="C316" s="356"/>
      <c r="D316" s="356"/>
      <c r="E316" s="356"/>
      <c r="F316" s="360"/>
      <c r="G316" s="356"/>
      <c r="H316" s="358"/>
      <c r="I316" s="356"/>
      <c r="J316" s="356"/>
    </row>
    <row r="317" spans="1:10" s="359" customFormat="1" x14ac:dyDescent="0.2">
      <c r="A317" s="356"/>
      <c r="B317" s="356"/>
      <c r="C317" s="356"/>
      <c r="D317" s="356"/>
      <c r="E317" s="356"/>
      <c r="F317" s="360"/>
      <c r="G317" s="356"/>
      <c r="H317" s="358"/>
      <c r="I317" s="356"/>
      <c r="J317" s="356"/>
    </row>
    <row r="318" spans="1:10" s="359" customFormat="1" x14ac:dyDescent="0.2">
      <c r="A318" s="356"/>
      <c r="B318" s="356"/>
      <c r="C318" s="356"/>
      <c r="D318" s="356"/>
      <c r="E318" s="356"/>
      <c r="F318" s="360"/>
      <c r="G318" s="356"/>
      <c r="H318" s="358"/>
      <c r="I318" s="356"/>
      <c r="J318" s="356"/>
    </row>
    <row r="319" spans="1:10" s="359" customFormat="1" x14ac:dyDescent="0.2">
      <c r="A319" s="356"/>
      <c r="B319" s="356"/>
      <c r="C319" s="356"/>
      <c r="D319" s="356"/>
      <c r="E319" s="356"/>
      <c r="F319" s="360"/>
      <c r="G319" s="356"/>
      <c r="H319" s="358"/>
      <c r="I319" s="356"/>
      <c r="J319" s="356"/>
    </row>
    <row r="320" spans="1:10" s="359" customFormat="1" x14ac:dyDescent="0.2">
      <c r="A320" s="356"/>
      <c r="B320" s="356"/>
      <c r="C320" s="356"/>
      <c r="D320" s="356"/>
      <c r="E320" s="356"/>
      <c r="F320" s="360"/>
      <c r="G320" s="356"/>
      <c r="H320" s="358"/>
      <c r="I320" s="356"/>
      <c r="J320" s="356"/>
    </row>
    <row r="321" spans="1:10" s="359" customFormat="1" x14ac:dyDescent="0.2">
      <c r="A321" s="356"/>
      <c r="B321" s="356"/>
      <c r="C321" s="356"/>
      <c r="D321" s="356"/>
      <c r="E321" s="356"/>
      <c r="F321" s="360"/>
      <c r="G321" s="356"/>
      <c r="H321" s="358"/>
      <c r="I321" s="356"/>
      <c r="J321" s="356"/>
    </row>
    <row r="322" spans="1:10" s="359" customFormat="1" x14ac:dyDescent="0.2">
      <c r="A322" s="356"/>
      <c r="B322" s="356"/>
      <c r="C322" s="356"/>
      <c r="D322" s="356"/>
      <c r="E322" s="356"/>
      <c r="F322" s="360"/>
      <c r="G322" s="356"/>
      <c r="H322" s="358"/>
      <c r="I322" s="356"/>
      <c r="J322" s="356"/>
    </row>
    <row r="323" spans="1:10" s="359" customFormat="1" x14ac:dyDescent="0.2">
      <c r="A323" s="356"/>
      <c r="B323" s="356"/>
      <c r="C323" s="356"/>
      <c r="D323" s="356"/>
      <c r="E323" s="356"/>
      <c r="F323" s="360"/>
      <c r="G323" s="356"/>
      <c r="H323" s="358"/>
      <c r="I323" s="356"/>
      <c r="J323" s="356"/>
    </row>
    <row r="324" spans="1:10" s="359" customFormat="1" x14ac:dyDescent="0.2">
      <c r="A324" s="356"/>
      <c r="B324" s="356"/>
      <c r="C324" s="356"/>
      <c r="D324" s="356"/>
      <c r="E324" s="356"/>
      <c r="F324" s="360"/>
      <c r="G324" s="356"/>
      <c r="H324" s="358"/>
      <c r="I324" s="356"/>
      <c r="J324" s="356"/>
    </row>
    <row r="325" spans="1:10" s="359" customFormat="1" x14ac:dyDescent="0.2">
      <c r="A325" s="356"/>
      <c r="B325" s="356"/>
      <c r="C325" s="356"/>
      <c r="D325" s="356"/>
      <c r="E325" s="356"/>
      <c r="F325" s="360"/>
      <c r="G325" s="356"/>
      <c r="H325" s="358"/>
      <c r="I325" s="356"/>
      <c r="J325" s="356"/>
    </row>
    <row r="326" spans="1:10" s="359" customFormat="1" x14ac:dyDescent="0.2">
      <c r="A326" s="356"/>
      <c r="B326" s="356"/>
      <c r="C326" s="356"/>
      <c r="D326" s="356"/>
      <c r="E326" s="356"/>
      <c r="F326" s="360"/>
      <c r="G326" s="356"/>
      <c r="H326" s="358"/>
      <c r="I326" s="356"/>
      <c r="J326" s="356"/>
    </row>
    <row r="327" spans="1:10" s="359" customFormat="1" x14ac:dyDescent="0.2">
      <c r="A327" s="356"/>
      <c r="B327" s="356"/>
      <c r="C327" s="356"/>
      <c r="D327" s="356"/>
      <c r="E327" s="356"/>
      <c r="F327" s="360"/>
      <c r="G327" s="356"/>
      <c r="H327" s="358"/>
      <c r="I327" s="356"/>
      <c r="J327" s="356"/>
    </row>
    <row r="328" spans="1:10" s="359" customFormat="1" x14ac:dyDescent="0.2">
      <c r="A328" s="356"/>
      <c r="B328" s="356"/>
      <c r="C328" s="356"/>
      <c r="D328" s="356"/>
      <c r="E328" s="356"/>
      <c r="F328" s="360"/>
      <c r="G328" s="356"/>
      <c r="H328" s="358"/>
      <c r="I328" s="356"/>
      <c r="J328" s="356"/>
    </row>
    <row r="329" spans="1:10" s="359" customFormat="1" x14ac:dyDescent="0.2">
      <c r="A329" s="356"/>
      <c r="B329" s="356"/>
      <c r="C329" s="356"/>
      <c r="D329" s="356"/>
      <c r="E329" s="356"/>
      <c r="F329" s="360"/>
      <c r="G329" s="356"/>
      <c r="H329" s="358"/>
      <c r="I329" s="356"/>
      <c r="J329" s="356"/>
    </row>
    <row r="330" spans="1:10" s="359" customFormat="1" x14ac:dyDescent="0.2">
      <c r="A330" s="356"/>
      <c r="B330" s="356"/>
      <c r="C330" s="356"/>
      <c r="D330" s="356"/>
      <c r="E330" s="356"/>
      <c r="F330" s="360"/>
      <c r="G330" s="356"/>
      <c r="H330" s="358"/>
      <c r="I330" s="356"/>
      <c r="J330" s="356"/>
    </row>
    <row r="331" spans="1:10" s="359" customFormat="1" x14ac:dyDescent="0.2">
      <c r="A331" s="356"/>
      <c r="B331" s="356"/>
      <c r="C331" s="356"/>
      <c r="D331" s="356"/>
      <c r="E331" s="356"/>
      <c r="F331" s="360"/>
      <c r="G331" s="356"/>
      <c r="H331" s="358"/>
      <c r="I331" s="356"/>
      <c r="J331" s="356"/>
    </row>
    <row r="332" spans="1:10" s="359" customFormat="1" x14ac:dyDescent="0.2">
      <c r="A332" s="356"/>
      <c r="B332" s="356"/>
      <c r="C332" s="356"/>
      <c r="D332" s="356"/>
      <c r="E332" s="356"/>
      <c r="F332" s="360"/>
      <c r="G332" s="356"/>
      <c r="H332" s="358"/>
      <c r="I332" s="356"/>
      <c r="J332" s="356"/>
    </row>
    <row r="333" spans="1:10" s="359" customFormat="1" x14ac:dyDescent="0.2">
      <c r="A333" s="356"/>
      <c r="B333" s="356"/>
      <c r="C333" s="356"/>
      <c r="D333" s="356"/>
      <c r="E333" s="356"/>
      <c r="F333" s="360"/>
      <c r="G333" s="356"/>
      <c r="H333" s="358"/>
      <c r="I333" s="356"/>
      <c r="J333" s="356"/>
    </row>
    <row r="334" spans="1:10" s="359" customFormat="1" x14ac:dyDescent="0.2">
      <c r="A334" s="356"/>
      <c r="B334" s="356"/>
      <c r="C334" s="356"/>
      <c r="D334" s="356"/>
      <c r="E334" s="356"/>
      <c r="F334" s="360"/>
      <c r="G334" s="356"/>
      <c r="H334" s="358"/>
      <c r="I334" s="356"/>
      <c r="J334" s="356"/>
    </row>
    <row r="335" spans="1:10" s="359" customFormat="1" x14ac:dyDescent="0.2">
      <c r="A335" s="356"/>
      <c r="B335" s="356"/>
      <c r="C335" s="356"/>
      <c r="D335" s="356"/>
      <c r="E335" s="356"/>
      <c r="F335" s="360"/>
      <c r="G335" s="356"/>
      <c r="H335" s="358"/>
      <c r="I335" s="356"/>
      <c r="J335" s="356"/>
    </row>
    <row r="336" spans="1:10" s="359" customFormat="1" x14ac:dyDescent="0.2">
      <c r="A336" s="356"/>
      <c r="B336" s="356"/>
      <c r="C336" s="356"/>
      <c r="D336" s="356"/>
      <c r="E336" s="356"/>
      <c r="F336" s="360"/>
      <c r="G336" s="356"/>
      <c r="H336" s="358"/>
      <c r="I336" s="356"/>
      <c r="J336" s="356"/>
    </row>
    <row r="337" spans="1:10" s="359" customFormat="1" x14ac:dyDescent="0.2">
      <c r="A337" s="356"/>
      <c r="B337" s="356"/>
      <c r="C337" s="356"/>
      <c r="D337" s="356"/>
      <c r="E337" s="356"/>
      <c r="F337" s="360"/>
      <c r="G337" s="356"/>
      <c r="H337" s="358"/>
      <c r="I337" s="356"/>
      <c r="J337" s="356"/>
    </row>
    <row r="338" spans="1:10" s="359" customFormat="1" x14ac:dyDescent="0.2">
      <c r="A338" s="356"/>
      <c r="B338" s="356"/>
      <c r="C338" s="356"/>
      <c r="D338" s="356"/>
      <c r="E338" s="356"/>
      <c r="F338" s="360"/>
      <c r="G338" s="356"/>
      <c r="H338" s="358"/>
      <c r="I338" s="356"/>
      <c r="J338" s="356"/>
    </row>
    <row r="339" spans="1:10" s="359" customFormat="1" x14ac:dyDescent="0.2">
      <c r="A339" s="356"/>
      <c r="B339" s="356"/>
      <c r="C339" s="356"/>
      <c r="D339" s="356"/>
      <c r="E339" s="356"/>
      <c r="F339" s="360"/>
      <c r="G339" s="356"/>
      <c r="H339" s="358"/>
      <c r="I339" s="356"/>
      <c r="J339" s="356"/>
    </row>
    <row r="340" spans="1:10" s="359" customFormat="1" x14ac:dyDescent="0.2">
      <c r="A340" s="356"/>
      <c r="B340" s="356"/>
      <c r="C340" s="356"/>
      <c r="D340" s="356"/>
      <c r="E340" s="356"/>
      <c r="F340" s="360"/>
      <c r="G340" s="356"/>
      <c r="H340" s="358"/>
      <c r="I340" s="356"/>
      <c r="J340" s="356"/>
    </row>
    <row r="341" spans="1:10" s="359" customFormat="1" x14ac:dyDescent="0.2">
      <c r="A341" s="356"/>
      <c r="B341" s="356"/>
      <c r="C341" s="356"/>
      <c r="D341" s="356"/>
      <c r="E341" s="356"/>
      <c r="F341" s="360"/>
      <c r="G341" s="356"/>
      <c r="H341" s="358"/>
      <c r="I341" s="356"/>
      <c r="J341" s="356"/>
    </row>
    <row r="342" spans="1:10" s="359" customFormat="1" x14ac:dyDescent="0.2">
      <c r="A342" s="356"/>
      <c r="B342" s="356"/>
      <c r="C342" s="356"/>
      <c r="D342" s="356"/>
      <c r="E342" s="356"/>
      <c r="F342" s="360"/>
      <c r="G342" s="356"/>
      <c r="H342" s="358"/>
      <c r="I342" s="356"/>
      <c r="J342" s="356"/>
    </row>
    <row r="343" spans="1:10" s="359" customFormat="1" x14ac:dyDescent="0.2">
      <c r="A343" s="356"/>
      <c r="B343" s="356"/>
      <c r="C343" s="356"/>
      <c r="D343" s="356"/>
      <c r="E343" s="356"/>
      <c r="F343" s="360"/>
      <c r="G343" s="356"/>
      <c r="H343" s="358"/>
      <c r="I343" s="356"/>
      <c r="J343" s="356"/>
    </row>
    <row r="344" spans="1:10" s="359" customFormat="1" x14ac:dyDescent="0.2">
      <c r="A344" s="356"/>
      <c r="B344" s="356"/>
      <c r="C344" s="356"/>
      <c r="D344" s="356"/>
      <c r="E344" s="356"/>
      <c r="F344" s="360"/>
      <c r="G344" s="356"/>
      <c r="H344" s="358"/>
      <c r="I344" s="356"/>
      <c r="J344" s="356"/>
    </row>
    <row r="345" spans="1:10" s="359" customFormat="1" x14ac:dyDescent="0.2">
      <c r="A345" s="356"/>
      <c r="B345" s="356"/>
      <c r="C345" s="356"/>
      <c r="D345" s="356"/>
      <c r="E345" s="356"/>
      <c r="F345" s="360"/>
      <c r="G345" s="356"/>
      <c r="H345" s="358"/>
      <c r="I345" s="356"/>
      <c r="J345" s="356"/>
    </row>
    <row r="346" spans="1:10" s="359" customFormat="1" x14ac:dyDescent="0.2">
      <c r="A346" s="356"/>
      <c r="B346" s="356"/>
      <c r="C346" s="356"/>
      <c r="D346" s="356"/>
      <c r="E346" s="356"/>
      <c r="F346" s="360"/>
      <c r="G346" s="356"/>
      <c r="H346" s="358"/>
      <c r="I346" s="356"/>
      <c r="J346" s="356"/>
    </row>
    <row r="347" spans="1:10" s="359" customFormat="1" x14ac:dyDescent="0.2">
      <c r="A347" s="356"/>
      <c r="B347" s="356"/>
      <c r="C347" s="356"/>
      <c r="D347" s="356"/>
      <c r="E347" s="356"/>
      <c r="F347" s="360"/>
      <c r="G347" s="356"/>
      <c r="H347" s="358"/>
      <c r="I347" s="356"/>
      <c r="J347" s="356"/>
    </row>
    <row r="348" spans="1:10" s="359" customFormat="1" x14ac:dyDescent="0.2">
      <c r="A348" s="356"/>
      <c r="B348" s="356"/>
      <c r="C348" s="356"/>
      <c r="D348" s="356"/>
      <c r="E348" s="356"/>
      <c r="F348" s="360"/>
      <c r="G348" s="356"/>
      <c r="H348" s="358"/>
      <c r="I348" s="356"/>
      <c r="J348" s="356"/>
    </row>
    <row r="349" spans="1:10" s="359" customFormat="1" x14ac:dyDescent="0.2">
      <c r="A349" s="356"/>
      <c r="B349" s="356"/>
      <c r="C349" s="356"/>
      <c r="D349" s="356"/>
      <c r="E349" s="356"/>
      <c r="F349" s="360"/>
      <c r="G349" s="356"/>
      <c r="H349" s="358"/>
      <c r="I349" s="356"/>
      <c r="J349" s="356"/>
    </row>
    <row r="350" spans="1:10" s="359" customFormat="1" x14ac:dyDescent="0.2">
      <c r="A350" s="356"/>
      <c r="B350" s="356"/>
      <c r="C350" s="356"/>
      <c r="D350" s="356"/>
      <c r="E350" s="356"/>
      <c r="F350" s="360"/>
      <c r="G350" s="356"/>
      <c r="H350" s="358"/>
      <c r="I350" s="356"/>
      <c r="J350" s="356"/>
    </row>
    <row r="351" spans="1:10" s="359" customFormat="1" x14ac:dyDescent="0.2">
      <c r="A351" s="356"/>
      <c r="B351" s="356"/>
      <c r="C351" s="356"/>
      <c r="D351" s="356"/>
      <c r="E351" s="356"/>
      <c r="F351" s="360"/>
      <c r="G351" s="356"/>
      <c r="H351" s="358"/>
      <c r="I351" s="356"/>
      <c r="J351" s="356"/>
    </row>
    <row r="352" spans="1:10" s="359" customFormat="1" x14ac:dyDescent="0.2">
      <c r="A352" s="356"/>
      <c r="B352" s="356"/>
      <c r="C352" s="356"/>
      <c r="D352" s="356"/>
      <c r="E352" s="356"/>
      <c r="F352" s="360"/>
      <c r="G352" s="356"/>
      <c r="H352" s="358"/>
      <c r="I352" s="356"/>
      <c r="J352" s="356"/>
    </row>
    <row r="353" spans="1:10" s="359" customFormat="1" x14ac:dyDescent="0.2">
      <c r="A353" s="356"/>
      <c r="B353" s="356"/>
      <c r="C353" s="356"/>
      <c r="D353" s="356"/>
      <c r="E353" s="356"/>
      <c r="F353" s="360"/>
      <c r="G353" s="356"/>
      <c r="H353" s="358"/>
      <c r="I353" s="356"/>
      <c r="J353" s="356"/>
    </row>
    <row r="354" spans="1:10" s="359" customFormat="1" x14ac:dyDescent="0.2">
      <c r="A354" s="356"/>
      <c r="B354" s="356"/>
      <c r="C354" s="356"/>
      <c r="D354" s="356"/>
      <c r="E354" s="356"/>
      <c r="F354" s="360"/>
      <c r="G354" s="356"/>
      <c r="H354" s="358"/>
      <c r="I354" s="356"/>
      <c r="J354" s="356"/>
    </row>
    <row r="355" spans="1:10" s="359" customFormat="1" x14ac:dyDescent="0.2">
      <c r="A355" s="356"/>
      <c r="B355" s="356"/>
      <c r="C355" s="356"/>
      <c r="D355" s="356"/>
      <c r="E355" s="356"/>
      <c r="F355" s="360"/>
      <c r="G355" s="356"/>
      <c r="H355" s="358"/>
      <c r="I355" s="356"/>
      <c r="J355" s="356"/>
    </row>
    <row r="356" spans="1:10" s="359" customFormat="1" x14ac:dyDescent="0.2">
      <c r="A356" s="356"/>
      <c r="B356" s="356"/>
      <c r="C356" s="356"/>
      <c r="D356" s="356"/>
      <c r="E356" s="356"/>
      <c r="F356" s="360"/>
      <c r="G356" s="356"/>
      <c r="H356" s="358"/>
      <c r="I356" s="356"/>
      <c r="J356" s="356"/>
    </row>
    <row r="357" spans="1:10" s="359" customFormat="1" x14ac:dyDescent="0.2">
      <c r="A357" s="356"/>
      <c r="B357" s="356"/>
      <c r="C357" s="356"/>
      <c r="D357" s="356"/>
      <c r="E357" s="356"/>
      <c r="F357" s="360"/>
      <c r="G357" s="356"/>
      <c r="H357" s="358"/>
      <c r="I357" s="356"/>
      <c r="J357" s="356"/>
    </row>
    <row r="358" spans="1:10" s="359" customFormat="1" x14ac:dyDescent="0.2">
      <c r="A358" s="356"/>
      <c r="B358" s="356"/>
      <c r="C358" s="356"/>
      <c r="D358" s="356"/>
      <c r="E358" s="356"/>
      <c r="F358" s="360"/>
      <c r="G358" s="356"/>
      <c r="H358" s="358"/>
      <c r="I358" s="356"/>
      <c r="J358" s="356"/>
    </row>
    <row r="359" spans="1:10" s="359" customFormat="1" x14ac:dyDescent="0.2">
      <c r="F359" s="361"/>
      <c r="H359" s="362"/>
    </row>
    <row r="360" spans="1:10" s="359" customFormat="1" x14ac:dyDescent="0.2">
      <c r="F360" s="361"/>
      <c r="H360" s="362"/>
    </row>
    <row r="361" spans="1:10" s="359" customFormat="1" x14ac:dyDescent="0.2">
      <c r="F361" s="361"/>
      <c r="H361" s="362"/>
    </row>
    <row r="362" spans="1:10" s="359" customFormat="1" x14ac:dyDescent="0.2">
      <c r="F362" s="361"/>
      <c r="H362" s="362"/>
    </row>
    <row r="363" spans="1:10" s="359" customFormat="1" x14ac:dyDescent="0.2">
      <c r="F363" s="361"/>
      <c r="H363" s="362"/>
    </row>
    <row r="364" spans="1:10" s="359" customFormat="1" x14ac:dyDescent="0.2">
      <c r="F364" s="361"/>
      <c r="H364" s="362"/>
    </row>
    <row r="365" spans="1:10" s="359" customFormat="1" x14ac:dyDescent="0.2">
      <c r="F365" s="361"/>
      <c r="H365" s="362"/>
    </row>
    <row r="366" spans="1:10" s="359" customFormat="1" x14ac:dyDescent="0.2">
      <c r="F366" s="361"/>
      <c r="H366" s="362"/>
    </row>
    <row r="367" spans="1:10" s="359" customFormat="1" x14ac:dyDescent="0.2">
      <c r="F367" s="361"/>
      <c r="H367" s="362"/>
    </row>
    <row r="368" spans="1:10" s="359" customFormat="1" x14ac:dyDescent="0.2">
      <c r="F368" s="361"/>
      <c r="H368" s="362"/>
    </row>
    <row r="369" spans="6:8" s="359" customFormat="1" x14ac:dyDescent="0.2">
      <c r="F369" s="361"/>
      <c r="H369" s="362"/>
    </row>
    <row r="370" spans="6:8" s="359" customFormat="1" x14ac:dyDescent="0.2">
      <c r="F370" s="361"/>
      <c r="H370" s="362"/>
    </row>
    <row r="371" spans="6:8" s="359" customFormat="1" x14ac:dyDescent="0.2">
      <c r="F371" s="361"/>
      <c r="H371" s="362"/>
    </row>
    <row r="372" spans="6:8" s="359" customFormat="1" x14ac:dyDescent="0.2">
      <c r="F372" s="361"/>
      <c r="H372" s="362"/>
    </row>
    <row r="373" spans="6:8" s="359" customFormat="1" x14ac:dyDescent="0.2">
      <c r="F373" s="361"/>
      <c r="H373" s="362"/>
    </row>
    <row r="374" spans="6:8" s="359" customFormat="1" x14ac:dyDescent="0.2">
      <c r="F374" s="361"/>
      <c r="H374" s="362"/>
    </row>
    <row r="375" spans="6:8" s="359" customFormat="1" x14ac:dyDescent="0.2">
      <c r="F375" s="361"/>
      <c r="H375" s="362"/>
    </row>
    <row r="376" spans="6:8" s="359" customFormat="1" x14ac:dyDescent="0.2">
      <c r="F376" s="361"/>
      <c r="H376" s="362"/>
    </row>
    <row r="377" spans="6:8" s="359" customFormat="1" x14ac:dyDescent="0.2">
      <c r="F377" s="361"/>
      <c r="H377" s="362"/>
    </row>
    <row r="378" spans="6:8" s="359" customFormat="1" x14ac:dyDescent="0.2">
      <c r="F378" s="361"/>
      <c r="H378" s="362"/>
    </row>
    <row r="379" spans="6:8" s="359" customFormat="1" x14ac:dyDescent="0.2">
      <c r="F379" s="361"/>
      <c r="H379" s="362"/>
    </row>
    <row r="380" spans="6:8" s="359" customFormat="1" x14ac:dyDescent="0.2">
      <c r="F380" s="361"/>
      <c r="H380" s="362"/>
    </row>
    <row r="381" spans="6:8" s="359" customFormat="1" x14ac:dyDescent="0.2">
      <c r="F381" s="361"/>
      <c r="H381" s="362"/>
    </row>
    <row r="382" spans="6:8" s="359" customFormat="1" x14ac:dyDescent="0.2">
      <c r="F382" s="361"/>
      <c r="H382" s="362"/>
    </row>
    <row r="383" spans="6:8" s="359" customFormat="1" x14ac:dyDescent="0.2">
      <c r="F383" s="361"/>
      <c r="H383" s="362"/>
    </row>
    <row r="384" spans="6:8" s="359" customFormat="1" x14ac:dyDescent="0.2">
      <c r="F384" s="361"/>
      <c r="H384" s="362"/>
    </row>
    <row r="385" spans="6:8" s="359" customFormat="1" x14ac:dyDescent="0.2">
      <c r="F385" s="361"/>
      <c r="H385" s="362"/>
    </row>
    <row r="386" spans="6:8" s="359" customFormat="1" x14ac:dyDescent="0.2">
      <c r="F386" s="361"/>
      <c r="H386" s="362"/>
    </row>
    <row r="387" spans="6:8" s="359" customFormat="1" x14ac:dyDescent="0.2">
      <c r="F387" s="361"/>
      <c r="H387" s="362"/>
    </row>
    <row r="388" spans="6:8" s="359" customFormat="1" x14ac:dyDescent="0.2">
      <c r="F388" s="361"/>
      <c r="H388" s="362"/>
    </row>
    <row r="389" spans="6:8" s="359" customFormat="1" x14ac:dyDescent="0.2">
      <c r="F389" s="361"/>
      <c r="H389" s="362"/>
    </row>
    <row r="390" spans="6:8" s="359" customFormat="1" x14ac:dyDescent="0.2">
      <c r="F390" s="361"/>
      <c r="H390" s="362"/>
    </row>
    <row r="391" spans="6:8" s="359" customFormat="1" x14ac:dyDescent="0.2">
      <c r="F391" s="361"/>
      <c r="H391" s="362"/>
    </row>
    <row r="392" spans="6:8" s="359" customFormat="1" x14ac:dyDescent="0.2">
      <c r="F392" s="361"/>
      <c r="H392" s="362"/>
    </row>
    <row r="393" spans="6:8" s="359" customFormat="1" x14ac:dyDescent="0.2">
      <c r="F393" s="361"/>
      <c r="H393" s="362"/>
    </row>
    <row r="394" spans="6:8" s="359" customFormat="1" x14ac:dyDescent="0.2">
      <c r="F394" s="361"/>
      <c r="H394" s="362"/>
    </row>
    <row r="395" spans="6:8" s="359" customFormat="1" x14ac:dyDescent="0.2">
      <c r="F395" s="361"/>
      <c r="H395" s="362"/>
    </row>
    <row r="396" spans="6:8" s="359" customFormat="1" x14ac:dyDescent="0.2">
      <c r="F396" s="361"/>
      <c r="H396" s="362"/>
    </row>
    <row r="397" spans="6:8" s="359" customFormat="1" x14ac:dyDescent="0.2">
      <c r="F397" s="361"/>
      <c r="H397" s="362"/>
    </row>
    <row r="398" spans="6:8" s="359" customFormat="1" x14ac:dyDescent="0.2">
      <c r="F398" s="361"/>
      <c r="H398" s="362"/>
    </row>
    <row r="399" spans="6:8" s="359" customFormat="1" x14ac:dyDescent="0.2">
      <c r="F399" s="361"/>
      <c r="H399" s="362"/>
    </row>
    <row r="400" spans="6:8" s="359" customFormat="1" x14ac:dyDescent="0.2">
      <c r="F400" s="361"/>
      <c r="H400" s="362"/>
    </row>
    <row r="401" spans="6:8" s="359" customFormat="1" x14ac:dyDescent="0.2">
      <c r="F401" s="361"/>
      <c r="H401" s="362"/>
    </row>
    <row r="402" spans="6:8" s="359" customFormat="1" x14ac:dyDescent="0.2">
      <c r="F402" s="361"/>
      <c r="H402" s="362"/>
    </row>
    <row r="403" spans="6:8" s="359" customFormat="1" x14ac:dyDescent="0.2">
      <c r="F403" s="361"/>
      <c r="H403" s="362"/>
    </row>
    <row r="404" spans="6:8" s="359" customFormat="1" x14ac:dyDescent="0.2">
      <c r="F404" s="361"/>
      <c r="H404" s="362"/>
    </row>
    <row r="405" spans="6:8" s="359" customFormat="1" x14ac:dyDescent="0.2">
      <c r="F405" s="361"/>
      <c r="H405" s="362"/>
    </row>
    <row r="406" spans="6:8" s="359" customFormat="1" x14ac:dyDescent="0.2">
      <c r="F406" s="361"/>
      <c r="H406" s="362"/>
    </row>
    <row r="407" spans="6:8" s="359" customFormat="1" x14ac:dyDescent="0.2">
      <c r="F407" s="361"/>
      <c r="H407" s="362"/>
    </row>
    <row r="408" spans="6:8" s="359" customFormat="1" x14ac:dyDescent="0.2">
      <c r="F408" s="361"/>
      <c r="H408" s="362"/>
    </row>
    <row r="409" spans="6:8" s="359" customFormat="1" x14ac:dyDescent="0.2">
      <c r="F409" s="361"/>
      <c r="H409" s="362"/>
    </row>
    <row r="410" spans="6:8" s="359" customFormat="1" x14ac:dyDescent="0.2">
      <c r="F410" s="361"/>
      <c r="H410" s="362"/>
    </row>
    <row r="411" spans="6:8" s="359" customFormat="1" x14ac:dyDescent="0.2">
      <c r="F411" s="361"/>
      <c r="H411" s="362"/>
    </row>
    <row r="412" spans="6:8" s="359" customFormat="1" x14ac:dyDescent="0.2">
      <c r="F412" s="361"/>
      <c r="H412" s="362"/>
    </row>
    <row r="413" spans="6:8" s="359" customFormat="1" x14ac:dyDescent="0.2">
      <c r="F413" s="361"/>
      <c r="H413" s="362"/>
    </row>
    <row r="414" spans="6:8" s="359" customFormat="1" x14ac:dyDescent="0.2">
      <c r="F414" s="361"/>
      <c r="H414" s="362"/>
    </row>
    <row r="415" spans="6:8" s="359" customFormat="1" x14ac:dyDescent="0.2">
      <c r="F415" s="361"/>
      <c r="H415" s="362"/>
    </row>
    <row r="416" spans="6:8" s="359" customFormat="1" x14ac:dyDescent="0.2">
      <c r="F416" s="361"/>
      <c r="H416" s="362"/>
    </row>
    <row r="417" spans="6:8" s="359" customFormat="1" x14ac:dyDescent="0.2">
      <c r="F417" s="361"/>
      <c r="H417" s="362"/>
    </row>
    <row r="418" spans="6:8" s="359" customFormat="1" x14ac:dyDescent="0.2">
      <c r="F418" s="361"/>
      <c r="H418" s="362"/>
    </row>
    <row r="419" spans="6:8" s="359" customFormat="1" x14ac:dyDescent="0.2">
      <c r="F419" s="361"/>
      <c r="H419" s="362"/>
    </row>
    <row r="420" spans="6:8" s="359" customFormat="1" x14ac:dyDescent="0.2">
      <c r="F420" s="361"/>
      <c r="H420" s="362"/>
    </row>
    <row r="421" spans="6:8" s="359" customFormat="1" x14ac:dyDescent="0.2">
      <c r="F421" s="361"/>
      <c r="H421" s="362"/>
    </row>
    <row r="422" spans="6:8" s="359" customFormat="1" x14ac:dyDescent="0.2">
      <c r="F422" s="361"/>
      <c r="H422" s="362"/>
    </row>
    <row r="423" spans="6:8" s="359" customFormat="1" x14ac:dyDescent="0.2">
      <c r="F423" s="361"/>
      <c r="H423" s="362"/>
    </row>
    <row r="424" spans="6:8" s="359" customFormat="1" x14ac:dyDescent="0.2">
      <c r="F424" s="361"/>
      <c r="H424" s="362"/>
    </row>
    <row r="425" spans="6:8" s="359" customFormat="1" x14ac:dyDescent="0.2">
      <c r="F425" s="361"/>
      <c r="H425" s="362"/>
    </row>
    <row r="426" spans="6:8" s="359" customFormat="1" x14ac:dyDescent="0.2">
      <c r="F426" s="361"/>
      <c r="H426" s="362"/>
    </row>
    <row r="427" spans="6:8" s="359" customFormat="1" x14ac:dyDescent="0.2">
      <c r="F427" s="361"/>
      <c r="H427" s="362"/>
    </row>
    <row r="428" spans="6:8" s="359" customFormat="1" x14ac:dyDescent="0.2">
      <c r="F428" s="361"/>
      <c r="H428" s="362"/>
    </row>
    <row r="429" spans="6:8" s="359" customFormat="1" x14ac:dyDescent="0.2">
      <c r="F429" s="361"/>
      <c r="H429" s="362"/>
    </row>
    <row r="430" spans="6:8" s="359" customFormat="1" x14ac:dyDescent="0.2">
      <c r="F430" s="361"/>
      <c r="H430" s="362"/>
    </row>
    <row r="431" spans="6:8" s="359" customFormat="1" x14ac:dyDescent="0.2">
      <c r="F431" s="361"/>
      <c r="H431" s="362"/>
    </row>
    <row r="432" spans="6:8" s="359" customFormat="1" x14ac:dyDescent="0.2">
      <c r="F432" s="361"/>
      <c r="H432" s="362"/>
    </row>
    <row r="433" spans="6:8" s="359" customFormat="1" x14ac:dyDescent="0.2">
      <c r="F433" s="361"/>
      <c r="H433" s="362"/>
    </row>
    <row r="434" spans="6:8" s="359" customFormat="1" x14ac:dyDescent="0.2">
      <c r="F434" s="361"/>
      <c r="H434" s="362"/>
    </row>
    <row r="435" spans="6:8" s="359" customFormat="1" x14ac:dyDescent="0.2">
      <c r="F435" s="361"/>
      <c r="H435" s="362"/>
    </row>
    <row r="436" spans="6:8" s="359" customFormat="1" x14ac:dyDescent="0.2">
      <c r="F436" s="361"/>
      <c r="H436" s="362"/>
    </row>
    <row r="437" spans="6:8" s="359" customFormat="1" x14ac:dyDescent="0.2">
      <c r="F437" s="361"/>
      <c r="H437" s="362"/>
    </row>
    <row r="438" spans="6:8" s="359" customFormat="1" x14ac:dyDescent="0.2">
      <c r="F438" s="361"/>
      <c r="H438" s="362"/>
    </row>
    <row r="439" spans="6:8" s="359" customFormat="1" x14ac:dyDescent="0.2">
      <c r="F439" s="361"/>
      <c r="H439" s="362"/>
    </row>
    <row r="440" spans="6:8" s="359" customFormat="1" x14ac:dyDescent="0.2">
      <c r="F440" s="361"/>
      <c r="H440" s="362"/>
    </row>
    <row r="441" spans="6:8" s="359" customFormat="1" x14ac:dyDescent="0.2">
      <c r="F441" s="361"/>
      <c r="H441" s="362"/>
    </row>
    <row r="442" spans="6:8" s="359" customFormat="1" x14ac:dyDescent="0.2">
      <c r="F442" s="361"/>
      <c r="H442" s="362"/>
    </row>
    <row r="443" spans="6:8" s="359" customFormat="1" x14ac:dyDescent="0.2">
      <c r="F443" s="361"/>
      <c r="H443" s="362"/>
    </row>
    <row r="444" spans="6:8" s="359" customFormat="1" x14ac:dyDescent="0.2">
      <c r="F444" s="361"/>
      <c r="H444" s="362"/>
    </row>
    <row r="445" spans="6:8" s="359" customFormat="1" x14ac:dyDescent="0.2">
      <c r="F445" s="361"/>
      <c r="H445" s="362"/>
    </row>
    <row r="446" spans="6:8" s="359" customFormat="1" x14ac:dyDescent="0.2">
      <c r="F446" s="361"/>
      <c r="H446" s="362"/>
    </row>
    <row r="447" spans="6:8" s="359" customFormat="1" x14ac:dyDescent="0.2">
      <c r="F447" s="361"/>
      <c r="H447" s="362"/>
    </row>
    <row r="448" spans="6:8" s="359" customFormat="1" x14ac:dyDescent="0.2">
      <c r="F448" s="361"/>
      <c r="H448" s="362"/>
    </row>
    <row r="449" spans="6:8" s="359" customFormat="1" x14ac:dyDescent="0.2">
      <c r="F449" s="361"/>
      <c r="H449" s="362"/>
    </row>
    <row r="450" spans="6:8" s="359" customFormat="1" x14ac:dyDescent="0.2">
      <c r="F450" s="361"/>
      <c r="H450" s="362"/>
    </row>
    <row r="451" spans="6:8" s="359" customFormat="1" x14ac:dyDescent="0.2">
      <c r="F451" s="361"/>
      <c r="H451" s="362"/>
    </row>
    <row r="452" spans="6:8" s="359" customFormat="1" x14ac:dyDescent="0.2">
      <c r="F452" s="361"/>
      <c r="H452" s="362"/>
    </row>
    <row r="453" spans="6:8" s="359" customFormat="1" x14ac:dyDescent="0.2">
      <c r="F453" s="361"/>
      <c r="H453" s="362"/>
    </row>
    <row r="454" spans="6:8" s="359" customFormat="1" x14ac:dyDescent="0.2">
      <c r="F454" s="361"/>
      <c r="H454" s="362"/>
    </row>
    <row r="455" spans="6:8" s="359" customFormat="1" x14ac:dyDescent="0.2">
      <c r="F455" s="361"/>
      <c r="H455" s="362"/>
    </row>
    <row r="456" spans="6:8" s="359" customFormat="1" x14ac:dyDescent="0.2">
      <c r="F456" s="361"/>
      <c r="H456" s="362"/>
    </row>
    <row r="457" spans="6:8" s="359" customFormat="1" x14ac:dyDescent="0.2">
      <c r="F457" s="361"/>
      <c r="H457" s="362"/>
    </row>
    <row r="458" spans="6:8" s="359" customFormat="1" x14ac:dyDescent="0.2">
      <c r="F458" s="361"/>
      <c r="H458" s="362"/>
    </row>
    <row r="459" spans="6:8" s="359" customFormat="1" x14ac:dyDescent="0.2">
      <c r="F459" s="361"/>
      <c r="H459" s="362"/>
    </row>
    <row r="460" spans="6:8" s="359" customFormat="1" x14ac:dyDescent="0.2">
      <c r="F460" s="361"/>
      <c r="H460" s="362"/>
    </row>
    <row r="461" spans="6:8" s="359" customFormat="1" x14ac:dyDescent="0.2">
      <c r="F461" s="361"/>
      <c r="H461" s="362"/>
    </row>
    <row r="462" spans="6:8" s="359" customFormat="1" x14ac:dyDescent="0.2">
      <c r="F462" s="361"/>
      <c r="H462" s="362"/>
    </row>
    <row r="463" spans="6:8" s="359" customFormat="1" x14ac:dyDescent="0.2">
      <c r="F463" s="361"/>
      <c r="H463" s="362"/>
    </row>
    <row r="464" spans="6:8" s="359" customFormat="1" x14ac:dyDescent="0.2">
      <c r="F464" s="361"/>
      <c r="H464" s="362"/>
    </row>
    <row r="465" spans="6:8" s="359" customFormat="1" x14ac:dyDescent="0.2">
      <c r="F465" s="361"/>
      <c r="H465" s="362"/>
    </row>
    <row r="466" spans="6:8" s="359" customFormat="1" x14ac:dyDescent="0.2">
      <c r="F466" s="361"/>
      <c r="H466" s="362"/>
    </row>
    <row r="467" spans="6:8" s="359" customFormat="1" x14ac:dyDescent="0.2">
      <c r="F467" s="361"/>
      <c r="H467" s="362"/>
    </row>
    <row r="468" spans="6:8" s="359" customFormat="1" x14ac:dyDescent="0.2">
      <c r="F468" s="361"/>
      <c r="H468" s="362"/>
    </row>
    <row r="469" spans="6:8" s="359" customFormat="1" x14ac:dyDescent="0.2">
      <c r="F469" s="361"/>
      <c r="H469" s="362"/>
    </row>
    <row r="470" spans="6:8" s="359" customFormat="1" x14ac:dyDescent="0.2">
      <c r="F470" s="361"/>
      <c r="H470" s="362"/>
    </row>
    <row r="471" spans="6:8" s="359" customFormat="1" x14ac:dyDescent="0.2">
      <c r="F471" s="361"/>
      <c r="H471" s="362"/>
    </row>
    <row r="472" spans="6:8" s="359" customFormat="1" x14ac:dyDescent="0.2">
      <c r="F472" s="361"/>
      <c r="H472" s="362"/>
    </row>
    <row r="473" spans="6:8" s="359" customFormat="1" x14ac:dyDescent="0.2">
      <c r="F473" s="361"/>
      <c r="H473" s="362"/>
    </row>
    <row r="474" spans="6:8" s="359" customFormat="1" x14ac:dyDescent="0.2">
      <c r="F474" s="361"/>
      <c r="H474" s="362"/>
    </row>
    <row r="475" spans="6:8" s="359" customFormat="1" x14ac:dyDescent="0.2">
      <c r="F475" s="361"/>
      <c r="H475" s="362"/>
    </row>
    <row r="476" spans="6:8" s="359" customFormat="1" x14ac:dyDescent="0.2">
      <c r="F476" s="361"/>
      <c r="H476" s="362"/>
    </row>
    <row r="477" spans="6:8" s="359" customFormat="1" x14ac:dyDescent="0.2">
      <c r="F477" s="361"/>
      <c r="H477" s="362"/>
    </row>
    <row r="478" spans="6:8" s="359" customFormat="1" x14ac:dyDescent="0.2">
      <c r="F478" s="361"/>
      <c r="H478" s="362"/>
    </row>
    <row r="479" spans="6:8" s="359" customFormat="1" x14ac:dyDescent="0.2">
      <c r="F479" s="361"/>
      <c r="H479" s="362"/>
    </row>
    <row r="480" spans="6:8" s="359" customFormat="1" x14ac:dyDescent="0.2">
      <c r="F480" s="361"/>
      <c r="H480" s="362"/>
    </row>
    <row r="481" spans="6:8" s="359" customFormat="1" x14ac:dyDescent="0.2">
      <c r="F481" s="361"/>
      <c r="H481" s="362"/>
    </row>
    <row r="482" spans="6:8" s="359" customFormat="1" x14ac:dyDescent="0.2">
      <c r="F482" s="361"/>
      <c r="H482" s="362"/>
    </row>
    <row r="483" spans="6:8" s="359" customFormat="1" x14ac:dyDescent="0.2">
      <c r="F483" s="361"/>
      <c r="H483" s="362"/>
    </row>
    <row r="484" spans="6:8" s="359" customFormat="1" x14ac:dyDescent="0.2">
      <c r="F484" s="361"/>
      <c r="H484" s="362"/>
    </row>
    <row r="485" spans="6:8" s="359" customFormat="1" x14ac:dyDescent="0.2">
      <c r="F485" s="361"/>
      <c r="H485" s="362"/>
    </row>
    <row r="486" spans="6:8" s="359" customFormat="1" x14ac:dyDescent="0.2">
      <c r="F486" s="361"/>
      <c r="H486" s="362"/>
    </row>
    <row r="487" spans="6:8" s="359" customFormat="1" x14ac:dyDescent="0.2">
      <c r="F487" s="361"/>
      <c r="H487" s="362"/>
    </row>
    <row r="488" spans="6:8" s="359" customFormat="1" x14ac:dyDescent="0.2">
      <c r="F488" s="361"/>
      <c r="H488" s="362"/>
    </row>
    <row r="489" spans="6:8" s="359" customFormat="1" x14ac:dyDescent="0.2">
      <c r="F489" s="361"/>
      <c r="H489" s="362"/>
    </row>
    <row r="490" spans="6:8" s="359" customFormat="1" x14ac:dyDescent="0.2">
      <c r="F490" s="361"/>
      <c r="H490" s="362"/>
    </row>
    <row r="491" spans="6:8" s="359" customFormat="1" x14ac:dyDescent="0.2">
      <c r="F491" s="361"/>
      <c r="H491" s="362"/>
    </row>
    <row r="492" spans="6:8" s="359" customFormat="1" x14ac:dyDescent="0.2">
      <c r="F492" s="361"/>
      <c r="H492" s="362"/>
    </row>
    <row r="493" spans="6:8" s="359" customFormat="1" x14ac:dyDescent="0.2">
      <c r="F493" s="361"/>
      <c r="H493" s="362"/>
    </row>
    <row r="494" spans="6:8" s="359" customFormat="1" x14ac:dyDescent="0.2">
      <c r="F494" s="361"/>
      <c r="H494" s="362"/>
    </row>
    <row r="495" spans="6:8" s="359" customFormat="1" x14ac:dyDescent="0.2">
      <c r="F495" s="361"/>
      <c r="H495" s="362"/>
    </row>
    <row r="496" spans="6:8" s="359" customFormat="1" x14ac:dyDescent="0.2">
      <c r="F496" s="361"/>
      <c r="H496" s="362"/>
    </row>
    <row r="497" spans="6:8" s="359" customFormat="1" x14ac:dyDescent="0.2">
      <c r="F497" s="361"/>
      <c r="H497" s="362"/>
    </row>
    <row r="498" spans="6:8" s="359" customFormat="1" x14ac:dyDescent="0.2">
      <c r="F498" s="361"/>
      <c r="H498" s="362"/>
    </row>
    <row r="499" spans="6:8" s="359" customFormat="1" x14ac:dyDescent="0.2">
      <c r="F499" s="361"/>
      <c r="H499" s="362"/>
    </row>
    <row r="500" spans="6:8" s="359" customFormat="1" x14ac:dyDescent="0.2">
      <c r="F500" s="361"/>
      <c r="H500" s="362"/>
    </row>
    <row r="501" spans="6:8" s="359" customFormat="1" x14ac:dyDescent="0.2">
      <c r="F501" s="361"/>
      <c r="H501" s="362"/>
    </row>
    <row r="502" spans="6:8" s="359" customFormat="1" x14ac:dyDescent="0.2">
      <c r="F502" s="361"/>
      <c r="H502" s="362"/>
    </row>
    <row r="503" spans="6:8" s="359" customFormat="1" x14ac:dyDescent="0.2">
      <c r="F503" s="361"/>
      <c r="H503" s="362"/>
    </row>
    <row r="504" spans="6:8" s="359" customFormat="1" x14ac:dyDescent="0.2">
      <c r="F504" s="361"/>
      <c r="H504" s="362"/>
    </row>
    <row r="505" spans="6:8" s="359" customFormat="1" x14ac:dyDescent="0.2">
      <c r="F505" s="361"/>
      <c r="H505" s="362"/>
    </row>
    <row r="506" spans="6:8" s="359" customFormat="1" x14ac:dyDescent="0.2">
      <c r="F506" s="361"/>
      <c r="H506" s="362"/>
    </row>
    <row r="507" spans="6:8" s="359" customFormat="1" x14ac:dyDescent="0.2">
      <c r="F507" s="361"/>
      <c r="H507" s="362"/>
    </row>
    <row r="508" spans="6:8" s="359" customFormat="1" x14ac:dyDescent="0.2">
      <c r="F508" s="361"/>
      <c r="H508" s="362"/>
    </row>
    <row r="509" spans="6:8" s="359" customFormat="1" x14ac:dyDescent="0.2">
      <c r="F509" s="361"/>
      <c r="H509" s="362"/>
    </row>
    <row r="510" spans="6:8" s="359" customFormat="1" x14ac:dyDescent="0.2">
      <c r="F510" s="361"/>
      <c r="H510" s="362"/>
    </row>
    <row r="511" spans="6:8" s="359" customFormat="1" x14ac:dyDescent="0.2">
      <c r="F511" s="361"/>
      <c r="H511" s="362"/>
    </row>
    <row r="512" spans="6:8" s="359" customFormat="1" x14ac:dyDescent="0.2">
      <c r="F512" s="361"/>
      <c r="H512" s="362"/>
    </row>
    <row r="513" spans="6:8" s="359" customFormat="1" x14ac:dyDescent="0.2">
      <c r="F513" s="361"/>
      <c r="H513" s="362"/>
    </row>
    <row r="514" spans="6:8" s="359" customFormat="1" x14ac:dyDescent="0.2">
      <c r="F514" s="361"/>
      <c r="H514" s="362"/>
    </row>
    <row r="515" spans="6:8" s="359" customFormat="1" x14ac:dyDescent="0.2">
      <c r="F515" s="361"/>
      <c r="H515" s="362"/>
    </row>
    <row r="516" spans="6:8" s="359" customFormat="1" x14ac:dyDescent="0.2">
      <c r="F516" s="361"/>
      <c r="H516" s="362"/>
    </row>
    <row r="517" spans="6:8" s="359" customFormat="1" x14ac:dyDescent="0.2">
      <c r="F517" s="361"/>
      <c r="H517" s="362"/>
    </row>
    <row r="518" spans="6:8" s="359" customFormat="1" x14ac:dyDescent="0.2">
      <c r="F518" s="361"/>
      <c r="H518" s="362"/>
    </row>
    <row r="519" spans="6:8" s="359" customFormat="1" x14ac:dyDescent="0.2">
      <c r="F519" s="361"/>
      <c r="H519" s="362"/>
    </row>
    <row r="520" spans="6:8" s="359" customFormat="1" x14ac:dyDescent="0.2">
      <c r="F520" s="361"/>
      <c r="H520" s="362"/>
    </row>
    <row r="521" spans="6:8" s="359" customFormat="1" x14ac:dyDescent="0.2">
      <c r="F521" s="361"/>
      <c r="H521" s="362"/>
    </row>
    <row r="522" spans="6:8" s="359" customFormat="1" x14ac:dyDescent="0.2">
      <c r="F522" s="361"/>
      <c r="H522" s="362"/>
    </row>
    <row r="523" spans="6:8" s="359" customFormat="1" x14ac:dyDescent="0.2">
      <c r="F523" s="361"/>
      <c r="H523" s="362"/>
    </row>
    <row r="524" spans="6:8" s="359" customFormat="1" x14ac:dyDescent="0.2">
      <c r="F524" s="361"/>
      <c r="H524" s="362"/>
    </row>
    <row r="525" spans="6:8" s="359" customFormat="1" x14ac:dyDescent="0.2">
      <c r="F525" s="361"/>
      <c r="H525" s="362"/>
    </row>
    <row r="526" spans="6:8" s="359" customFormat="1" x14ac:dyDescent="0.2">
      <c r="F526" s="361"/>
      <c r="H526" s="362"/>
    </row>
    <row r="527" spans="6:8" s="359" customFormat="1" x14ac:dyDescent="0.2">
      <c r="F527" s="361"/>
      <c r="H527" s="362"/>
    </row>
    <row r="528" spans="6:8" s="359" customFormat="1" x14ac:dyDescent="0.2">
      <c r="F528" s="361"/>
      <c r="H528" s="362"/>
    </row>
    <row r="529" spans="6:8" s="359" customFormat="1" x14ac:dyDescent="0.2">
      <c r="F529" s="361"/>
      <c r="H529" s="362"/>
    </row>
    <row r="530" spans="6:8" s="359" customFormat="1" x14ac:dyDescent="0.2">
      <c r="F530" s="361"/>
      <c r="H530" s="362"/>
    </row>
    <row r="531" spans="6:8" s="359" customFormat="1" x14ac:dyDescent="0.2">
      <c r="F531" s="361"/>
      <c r="H531" s="362"/>
    </row>
    <row r="532" spans="6:8" s="359" customFormat="1" x14ac:dyDescent="0.2">
      <c r="F532" s="361"/>
      <c r="H532" s="362"/>
    </row>
    <row r="533" spans="6:8" s="359" customFormat="1" x14ac:dyDescent="0.2">
      <c r="F533" s="361"/>
      <c r="H533" s="362"/>
    </row>
    <row r="534" spans="6:8" s="359" customFormat="1" x14ac:dyDescent="0.2">
      <c r="F534" s="361"/>
      <c r="H534" s="362"/>
    </row>
    <row r="535" spans="6:8" s="359" customFormat="1" x14ac:dyDescent="0.2">
      <c r="F535" s="361"/>
      <c r="H535" s="362"/>
    </row>
    <row r="536" spans="6:8" s="359" customFormat="1" x14ac:dyDescent="0.2">
      <c r="F536" s="361"/>
      <c r="H536" s="362"/>
    </row>
    <row r="537" spans="6:8" s="359" customFormat="1" x14ac:dyDescent="0.2">
      <c r="F537" s="361"/>
      <c r="H537" s="362"/>
    </row>
    <row r="538" spans="6:8" s="359" customFormat="1" x14ac:dyDescent="0.2">
      <c r="F538" s="361"/>
      <c r="H538" s="362"/>
    </row>
    <row r="539" spans="6:8" s="359" customFormat="1" x14ac:dyDescent="0.2">
      <c r="F539" s="361"/>
      <c r="H539" s="362"/>
    </row>
    <row r="540" spans="6:8" s="359" customFormat="1" x14ac:dyDescent="0.2">
      <c r="F540" s="361"/>
      <c r="H540" s="362"/>
    </row>
    <row r="541" spans="6:8" s="359" customFormat="1" x14ac:dyDescent="0.2">
      <c r="F541" s="361"/>
      <c r="H541" s="362"/>
    </row>
    <row r="542" spans="6:8" s="359" customFormat="1" x14ac:dyDescent="0.2">
      <c r="F542" s="361"/>
      <c r="H542" s="362"/>
    </row>
    <row r="543" spans="6:8" s="359" customFormat="1" x14ac:dyDescent="0.2">
      <c r="F543" s="361"/>
      <c r="H543" s="362"/>
    </row>
    <row r="544" spans="6:8" s="359" customFormat="1" x14ac:dyDescent="0.2">
      <c r="F544" s="361"/>
      <c r="H544" s="362"/>
    </row>
    <row r="545" spans="6:8" s="359" customFormat="1" x14ac:dyDescent="0.2">
      <c r="F545" s="361"/>
      <c r="H545" s="362"/>
    </row>
    <row r="546" spans="6:8" s="359" customFormat="1" x14ac:dyDescent="0.2">
      <c r="F546" s="361"/>
      <c r="H546" s="362"/>
    </row>
    <row r="547" spans="6:8" s="359" customFormat="1" x14ac:dyDescent="0.2">
      <c r="F547" s="361"/>
      <c r="H547" s="362"/>
    </row>
    <row r="548" spans="6:8" s="359" customFormat="1" x14ac:dyDescent="0.2">
      <c r="F548" s="361"/>
      <c r="H548" s="362"/>
    </row>
    <row r="549" spans="6:8" s="359" customFormat="1" x14ac:dyDescent="0.2">
      <c r="F549" s="361"/>
      <c r="H549" s="362"/>
    </row>
    <row r="550" spans="6:8" s="359" customFormat="1" x14ac:dyDescent="0.2">
      <c r="F550" s="361"/>
      <c r="H550" s="362"/>
    </row>
    <row r="551" spans="6:8" s="359" customFormat="1" x14ac:dyDescent="0.2">
      <c r="F551" s="361"/>
      <c r="H551" s="362"/>
    </row>
    <row r="552" spans="6:8" s="359" customFormat="1" x14ac:dyDescent="0.2">
      <c r="F552" s="361"/>
      <c r="H552" s="362"/>
    </row>
    <row r="553" spans="6:8" s="359" customFormat="1" x14ac:dyDescent="0.2">
      <c r="F553" s="361"/>
      <c r="H553" s="362"/>
    </row>
    <row r="554" spans="6:8" s="359" customFormat="1" x14ac:dyDescent="0.2">
      <c r="F554" s="361"/>
      <c r="H554" s="362"/>
    </row>
    <row r="555" spans="6:8" s="359" customFormat="1" x14ac:dyDescent="0.2">
      <c r="F555" s="361"/>
      <c r="H555" s="362"/>
    </row>
    <row r="556" spans="6:8" s="359" customFormat="1" x14ac:dyDescent="0.2">
      <c r="F556" s="361"/>
      <c r="H556" s="362"/>
    </row>
    <row r="557" spans="6:8" s="359" customFormat="1" x14ac:dyDescent="0.2">
      <c r="F557" s="361"/>
      <c r="H557" s="362"/>
    </row>
    <row r="558" spans="6:8" s="359" customFormat="1" x14ac:dyDescent="0.2">
      <c r="F558" s="361"/>
      <c r="H558" s="362"/>
    </row>
    <row r="559" spans="6:8" s="359" customFormat="1" x14ac:dyDescent="0.2">
      <c r="F559" s="361"/>
      <c r="H559" s="362"/>
    </row>
    <row r="560" spans="6:8" s="359" customFormat="1" x14ac:dyDescent="0.2">
      <c r="F560" s="361"/>
      <c r="H560" s="362"/>
    </row>
    <row r="561" spans="6:8" s="359" customFormat="1" x14ac:dyDescent="0.2">
      <c r="F561" s="361"/>
      <c r="H561" s="362"/>
    </row>
    <row r="562" spans="6:8" s="359" customFormat="1" x14ac:dyDescent="0.2">
      <c r="F562" s="361"/>
      <c r="H562" s="362"/>
    </row>
    <row r="563" spans="6:8" s="359" customFormat="1" x14ac:dyDescent="0.2">
      <c r="F563" s="361"/>
      <c r="H563" s="362"/>
    </row>
    <row r="564" spans="6:8" s="359" customFormat="1" x14ac:dyDescent="0.2">
      <c r="F564" s="361"/>
      <c r="H564" s="362"/>
    </row>
    <row r="565" spans="6:8" s="359" customFormat="1" x14ac:dyDescent="0.2">
      <c r="F565" s="361"/>
      <c r="H565" s="362"/>
    </row>
    <row r="566" spans="6:8" s="359" customFormat="1" x14ac:dyDescent="0.2">
      <c r="F566" s="361"/>
      <c r="H566" s="362"/>
    </row>
    <row r="567" spans="6:8" s="359" customFormat="1" x14ac:dyDescent="0.2">
      <c r="F567" s="361"/>
      <c r="H567" s="362"/>
    </row>
    <row r="568" spans="6:8" s="359" customFormat="1" x14ac:dyDescent="0.2">
      <c r="F568" s="361"/>
      <c r="H568" s="362"/>
    </row>
    <row r="569" spans="6:8" s="359" customFormat="1" x14ac:dyDescent="0.2">
      <c r="F569" s="361"/>
      <c r="H569" s="362"/>
    </row>
    <row r="570" spans="6:8" s="359" customFormat="1" x14ac:dyDescent="0.2">
      <c r="F570" s="361"/>
      <c r="H570" s="362"/>
    </row>
    <row r="571" spans="6:8" s="359" customFormat="1" x14ac:dyDescent="0.2">
      <c r="F571" s="361"/>
      <c r="H571" s="362"/>
    </row>
    <row r="572" spans="6:8" s="359" customFormat="1" x14ac:dyDescent="0.2">
      <c r="F572" s="361"/>
      <c r="H572" s="362"/>
    </row>
    <row r="573" spans="6:8" s="359" customFormat="1" x14ac:dyDescent="0.2">
      <c r="F573" s="361"/>
      <c r="H573" s="362"/>
    </row>
    <row r="574" spans="6:8" s="359" customFormat="1" x14ac:dyDescent="0.2">
      <c r="F574" s="361"/>
      <c r="H574" s="362"/>
    </row>
    <row r="575" spans="6:8" s="359" customFormat="1" x14ac:dyDescent="0.2">
      <c r="F575" s="361"/>
      <c r="H575" s="362"/>
    </row>
    <row r="576" spans="6:8" s="359" customFormat="1" x14ac:dyDescent="0.2">
      <c r="F576" s="361"/>
      <c r="H576" s="362"/>
    </row>
    <row r="577" spans="6:8" s="359" customFormat="1" x14ac:dyDescent="0.2">
      <c r="F577" s="361"/>
      <c r="H577" s="362"/>
    </row>
    <row r="578" spans="6:8" s="359" customFormat="1" x14ac:dyDescent="0.2">
      <c r="F578" s="361"/>
      <c r="H578" s="362"/>
    </row>
    <row r="579" spans="6:8" s="359" customFormat="1" x14ac:dyDescent="0.2">
      <c r="F579" s="361"/>
      <c r="H579" s="362"/>
    </row>
    <row r="580" spans="6:8" s="359" customFormat="1" x14ac:dyDescent="0.2">
      <c r="F580" s="361"/>
      <c r="H580" s="362"/>
    </row>
    <row r="581" spans="6:8" s="359" customFormat="1" x14ac:dyDescent="0.2">
      <c r="F581" s="361"/>
      <c r="H581" s="362"/>
    </row>
    <row r="582" spans="6:8" s="359" customFormat="1" x14ac:dyDescent="0.2">
      <c r="F582" s="361"/>
      <c r="H582" s="362"/>
    </row>
    <row r="583" spans="6:8" s="359" customFormat="1" x14ac:dyDescent="0.2">
      <c r="F583" s="361"/>
      <c r="H583" s="362"/>
    </row>
    <row r="584" spans="6:8" s="359" customFormat="1" x14ac:dyDescent="0.2">
      <c r="F584" s="361"/>
      <c r="H584" s="362"/>
    </row>
    <row r="585" spans="6:8" s="359" customFormat="1" x14ac:dyDescent="0.2">
      <c r="F585" s="361"/>
      <c r="H585" s="362"/>
    </row>
    <row r="586" spans="6:8" s="359" customFormat="1" x14ac:dyDescent="0.2">
      <c r="F586" s="361"/>
      <c r="H586" s="362"/>
    </row>
    <row r="587" spans="6:8" s="359" customFormat="1" x14ac:dyDescent="0.2">
      <c r="F587" s="361"/>
      <c r="H587" s="362"/>
    </row>
    <row r="588" spans="6:8" s="359" customFormat="1" x14ac:dyDescent="0.2">
      <c r="F588" s="361"/>
      <c r="H588" s="362"/>
    </row>
    <row r="589" spans="6:8" s="359" customFormat="1" x14ac:dyDescent="0.2">
      <c r="F589" s="361"/>
      <c r="H589" s="362"/>
    </row>
    <row r="590" spans="6:8" s="359" customFormat="1" x14ac:dyDescent="0.2">
      <c r="F590" s="361"/>
      <c r="H590" s="362"/>
    </row>
    <row r="591" spans="6:8" s="359" customFormat="1" x14ac:dyDescent="0.2">
      <c r="F591" s="361"/>
      <c r="H591" s="362"/>
    </row>
    <row r="592" spans="6:8" s="359" customFormat="1" x14ac:dyDescent="0.2">
      <c r="F592" s="361"/>
      <c r="H592" s="362"/>
    </row>
    <row r="593" spans="6:8" s="359" customFormat="1" x14ac:dyDescent="0.2">
      <c r="F593" s="361"/>
      <c r="H593" s="362"/>
    </row>
    <row r="594" spans="6:8" s="359" customFormat="1" x14ac:dyDescent="0.2">
      <c r="F594" s="361"/>
      <c r="H594" s="362"/>
    </row>
    <row r="595" spans="6:8" s="359" customFormat="1" x14ac:dyDescent="0.2">
      <c r="F595" s="361"/>
      <c r="H595" s="362"/>
    </row>
    <row r="596" spans="6:8" s="359" customFormat="1" x14ac:dyDescent="0.2">
      <c r="F596" s="361"/>
      <c r="H596" s="362"/>
    </row>
    <row r="597" spans="6:8" s="359" customFormat="1" x14ac:dyDescent="0.2">
      <c r="F597" s="361"/>
      <c r="H597" s="362"/>
    </row>
    <row r="598" spans="6:8" s="359" customFormat="1" x14ac:dyDescent="0.2">
      <c r="F598" s="361"/>
      <c r="H598" s="362"/>
    </row>
    <row r="599" spans="6:8" s="359" customFormat="1" x14ac:dyDescent="0.2">
      <c r="F599" s="361"/>
      <c r="H599" s="362"/>
    </row>
    <row r="600" spans="6:8" s="359" customFormat="1" x14ac:dyDescent="0.2">
      <c r="F600" s="361"/>
      <c r="H600" s="362"/>
    </row>
    <row r="601" spans="6:8" s="359" customFormat="1" x14ac:dyDescent="0.2">
      <c r="F601" s="361"/>
      <c r="H601" s="362"/>
    </row>
    <row r="602" spans="6:8" s="359" customFormat="1" x14ac:dyDescent="0.2">
      <c r="F602" s="361"/>
      <c r="H602" s="362"/>
    </row>
    <row r="603" spans="6:8" s="359" customFormat="1" x14ac:dyDescent="0.2">
      <c r="F603" s="361"/>
      <c r="H603" s="362"/>
    </row>
    <row r="604" spans="6:8" s="359" customFormat="1" x14ac:dyDescent="0.2">
      <c r="F604" s="361"/>
      <c r="H604" s="362"/>
    </row>
    <row r="605" spans="6:8" s="359" customFormat="1" x14ac:dyDescent="0.2">
      <c r="F605" s="361"/>
      <c r="H605" s="362"/>
    </row>
    <row r="606" spans="6:8" s="359" customFormat="1" x14ac:dyDescent="0.2">
      <c r="F606" s="361"/>
      <c r="H606" s="362"/>
    </row>
    <row r="607" spans="6:8" s="359" customFormat="1" x14ac:dyDescent="0.2">
      <c r="F607" s="361"/>
      <c r="H607" s="362"/>
    </row>
    <row r="608" spans="6:8" s="359" customFormat="1" x14ac:dyDescent="0.2">
      <c r="F608" s="361"/>
      <c r="H608" s="362"/>
    </row>
    <row r="609" spans="6:8" s="359" customFormat="1" x14ac:dyDescent="0.2">
      <c r="F609" s="361"/>
      <c r="H609" s="362"/>
    </row>
    <row r="610" spans="6:8" s="359" customFormat="1" x14ac:dyDescent="0.2">
      <c r="F610" s="361"/>
      <c r="H610" s="362"/>
    </row>
    <row r="611" spans="6:8" s="359" customFormat="1" x14ac:dyDescent="0.2">
      <c r="F611" s="361"/>
      <c r="H611" s="362"/>
    </row>
    <row r="612" spans="6:8" s="359" customFormat="1" x14ac:dyDescent="0.2">
      <c r="F612" s="361"/>
      <c r="H612" s="362"/>
    </row>
    <row r="613" spans="6:8" s="359" customFormat="1" x14ac:dyDescent="0.2">
      <c r="F613" s="361"/>
      <c r="H613" s="362"/>
    </row>
    <row r="614" spans="6:8" s="359" customFormat="1" x14ac:dyDescent="0.2">
      <c r="F614" s="361"/>
      <c r="H614" s="362"/>
    </row>
    <row r="615" spans="6:8" s="359" customFormat="1" x14ac:dyDescent="0.2">
      <c r="F615" s="361"/>
      <c r="H615" s="362"/>
    </row>
    <row r="616" spans="6:8" s="359" customFormat="1" x14ac:dyDescent="0.2">
      <c r="F616" s="361"/>
      <c r="H616" s="362"/>
    </row>
    <row r="617" spans="6:8" s="359" customFormat="1" x14ac:dyDescent="0.2">
      <c r="F617" s="361"/>
      <c r="H617" s="362"/>
    </row>
    <row r="618" spans="6:8" s="359" customFormat="1" x14ac:dyDescent="0.2">
      <c r="F618" s="361"/>
      <c r="H618" s="362"/>
    </row>
    <row r="619" spans="6:8" s="359" customFormat="1" x14ac:dyDescent="0.2">
      <c r="F619" s="361"/>
      <c r="H619" s="362"/>
    </row>
    <row r="620" spans="6:8" s="359" customFormat="1" x14ac:dyDescent="0.2">
      <c r="F620" s="361"/>
      <c r="H620" s="362"/>
    </row>
    <row r="621" spans="6:8" s="359" customFormat="1" x14ac:dyDescent="0.2">
      <c r="F621" s="361"/>
      <c r="H621" s="362"/>
    </row>
    <row r="622" spans="6:8" s="359" customFormat="1" x14ac:dyDescent="0.2">
      <c r="F622" s="361"/>
      <c r="H622" s="362"/>
    </row>
    <row r="623" spans="6:8" s="359" customFormat="1" x14ac:dyDescent="0.2">
      <c r="F623" s="361"/>
      <c r="H623" s="362"/>
    </row>
    <row r="624" spans="6:8" s="359" customFormat="1" x14ac:dyDescent="0.2">
      <c r="F624" s="361"/>
      <c r="H624" s="362"/>
    </row>
    <row r="625" spans="6:8" s="359" customFormat="1" x14ac:dyDescent="0.2">
      <c r="F625" s="361"/>
      <c r="H625" s="362"/>
    </row>
    <row r="626" spans="6:8" s="359" customFormat="1" x14ac:dyDescent="0.2">
      <c r="F626" s="361"/>
      <c r="H626" s="362"/>
    </row>
    <row r="627" spans="6:8" s="359" customFormat="1" x14ac:dyDescent="0.2">
      <c r="F627" s="361"/>
      <c r="H627" s="362"/>
    </row>
    <row r="628" spans="6:8" s="359" customFormat="1" x14ac:dyDescent="0.2">
      <c r="F628" s="361"/>
      <c r="H628" s="362"/>
    </row>
    <row r="629" spans="6:8" s="359" customFormat="1" x14ac:dyDescent="0.2">
      <c r="F629" s="361"/>
      <c r="H629" s="362"/>
    </row>
    <row r="630" spans="6:8" s="359" customFormat="1" x14ac:dyDescent="0.2">
      <c r="F630" s="361"/>
      <c r="H630" s="362"/>
    </row>
    <row r="631" spans="6:8" s="359" customFormat="1" x14ac:dyDescent="0.2">
      <c r="F631" s="361"/>
      <c r="H631" s="362"/>
    </row>
    <row r="632" spans="6:8" s="359" customFormat="1" x14ac:dyDescent="0.2">
      <c r="F632" s="361"/>
      <c r="H632" s="362"/>
    </row>
    <row r="633" spans="6:8" s="359" customFormat="1" x14ac:dyDescent="0.2">
      <c r="F633" s="361"/>
      <c r="H633" s="362"/>
    </row>
    <row r="634" spans="6:8" s="359" customFormat="1" x14ac:dyDescent="0.2">
      <c r="F634" s="361"/>
      <c r="H634" s="362"/>
    </row>
    <row r="635" spans="6:8" s="359" customFormat="1" x14ac:dyDescent="0.2">
      <c r="F635" s="361"/>
      <c r="H635" s="362"/>
    </row>
    <row r="636" spans="6:8" s="359" customFormat="1" x14ac:dyDescent="0.2">
      <c r="F636" s="361"/>
      <c r="H636" s="362"/>
    </row>
    <row r="637" spans="6:8" s="359" customFormat="1" x14ac:dyDescent="0.2">
      <c r="F637" s="361"/>
      <c r="H637" s="362"/>
    </row>
    <row r="638" spans="6:8" s="359" customFormat="1" x14ac:dyDescent="0.2">
      <c r="F638" s="361"/>
      <c r="H638" s="362"/>
    </row>
    <row r="639" spans="6:8" s="359" customFormat="1" x14ac:dyDescent="0.2">
      <c r="F639" s="361"/>
      <c r="H639" s="362"/>
    </row>
    <row r="640" spans="6:8" s="359" customFormat="1" x14ac:dyDescent="0.2">
      <c r="F640" s="361"/>
      <c r="H640" s="362"/>
    </row>
    <row r="641" spans="6:8" s="359" customFormat="1" x14ac:dyDescent="0.2">
      <c r="F641" s="361"/>
      <c r="H641" s="362"/>
    </row>
    <row r="642" spans="6:8" s="359" customFormat="1" x14ac:dyDescent="0.2">
      <c r="F642" s="361"/>
      <c r="H642" s="362"/>
    </row>
    <row r="643" spans="6:8" s="359" customFormat="1" x14ac:dyDescent="0.2">
      <c r="F643" s="361"/>
      <c r="H643" s="362"/>
    </row>
    <row r="644" spans="6:8" s="359" customFormat="1" x14ac:dyDescent="0.2">
      <c r="F644" s="361"/>
      <c r="H644" s="362"/>
    </row>
    <row r="645" spans="6:8" s="359" customFormat="1" x14ac:dyDescent="0.2">
      <c r="F645" s="361"/>
      <c r="H645" s="362"/>
    </row>
    <row r="646" spans="6:8" s="359" customFormat="1" x14ac:dyDescent="0.2">
      <c r="F646" s="361"/>
      <c r="H646" s="362"/>
    </row>
    <row r="647" spans="6:8" s="359" customFormat="1" x14ac:dyDescent="0.2">
      <c r="F647" s="361"/>
      <c r="H647" s="362"/>
    </row>
    <row r="648" spans="6:8" s="359" customFormat="1" x14ac:dyDescent="0.2">
      <c r="F648" s="361"/>
      <c r="H648" s="362"/>
    </row>
    <row r="649" spans="6:8" s="359" customFormat="1" x14ac:dyDescent="0.2">
      <c r="F649" s="361"/>
      <c r="H649" s="362"/>
    </row>
    <row r="650" spans="6:8" s="359" customFormat="1" x14ac:dyDescent="0.2">
      <c r="F650" s="361"/>
      <c r="H650" s="362"/>
    </row>
    <row r="651" spans="6:8" s="359" customFormat="1" x14ac:dyDescent="0.2">
      <c r="F651" s="361"/>
      <c r="H651" s="362"/>
    </row>
    <row r="652" spans="6:8" s="359" customFormat="1" x14ac:dyDescent="0.2">
      <c r="F652" s="361"/>
      <c r="H652" s="362"/>
    </row>
    <row r="653" spans="6:8" s="359" customFormat="1" x14ac:dyDescent="0.2">
      <c r="F653" s="361"/>
      <c r="H653" s="362"/>
    </row>
    <row r="654" spans="6:8" s="359" customFormat="1" x14ac:dyDescent="0.2">
      <c r="F654" s="361"/>
      <c r="H654" s="362"/>
    </row>
    <row r="655" spans="6:8" s="359" customFormat="1" x14ac:dyDescent="0.2">
      <c r="F655" s="361"/>
      <c r="H655" s="362"/>
    </row>
    <row r="656" spans="6:8" s="359" customFormat="1" x14ac:dyDescent="0.2">
      <c r="F656" s="361"/>
      <c r="H656" s="362"/>
    </row>
    <row r="657" spans="6:8" s="359" customFormat="1" x14ac:dyDescent="0.2">
      <c r="F657" s="361"/>
      <c r="H657" s="362"/>
    </row>
    <row r="658" spans="6:8" s="359" customFormat="1" x14ac:dyDescent="0.2">
      <c r="F658" s="361"/>
      <c r="H658" s="362"/>
    </row>
    <row r="659" spans="6:8" s="359" customFormat="1" x14ac:dyDescent="0.2">
      <c r="F659" s="361"/>
      <c r="H659" s="362"/>
    </row>
    <row r="660" spans="6:8" s="359" customFormat="1" x14ac:dyDescent="0.2">
      <c r="F660" s="361"/>
      <c r="H660" s="362"/>
    </row>
    <row r="661" spans="6:8" s="359" customFormat="1" x14ac:dyDescent="0.2">
      <c r="F661" s="361"/>
      <c r="H661" s="362"/>
    </row>
    <row r="662" spans="6:8" s="359" customFormat="1" x14ac:dyDescent="0.2">
      <c r="F662" s="361"/>
      <c r="H662" s="362"/>
    </row>
    <row r="663" spans="6:8" s="359" customFormat="1" x14ac:dyDescent="0.2">
      <c r="F663" s="361"/>
      <c r="H663" s="362"/>
    </row>
    <row r="664" spans="6:8" s="359" customFormat="1" x14ac:dyDescent="0.2">
      <c r="F664" s="361"/>
      <c r="H664" s="362"/>
    </row>
    <row r="665" spans="6:8" s="359" customFormat="1" x14ac:dyDescent="0.2">
      <c r="F665" s="361"/>
      <c r="H665" s="362"/>
    </row>
    <row r="666" spans="6:8" s="359" customFormat="1" x14ac:dyDescent="0.2">
      <c r="F666" s="361"/>
      <c r="H666" s="362"/>
    </row>
    <row r="667" spans="6:8" s="359" customFormat="1" x14ac:dyDescent="0.2">
      <c r="F667" s="361"/>
      <c r="H667" s="362"/>
    </row>
    <row r="668" spans="6:8" s="359" customFormat="1" x14ac:dyDescent="0.2">
      <c r="F668" s="361"/>
      <c r="H668" s="362"/>
    </row>
    <row r="669" spans="6:8" s="359" customFormat="1" x14ac:dyDescent="0.2">
      <c r="F669" s="361"/>
      <c r="H669" s="362"/>
    </row>
    <row r="670" spans="6:8" s="359" customFormat="1" x14ac:dyDescent="0.2">
      <c r="F670" s="361"/>
      <c r="H670" s="362"/>
    </row>
    <row r="671" spans="6:8" s="359" customFormat="1" x14ac:dyDescent="0.2">
      <c r="F671" s="361"/>
      <c r="H671" s="362"/>
    </row>
    <row r="672" spans="6:8" s="359" customFormat="1" x14ac:dyDescent="0.2">
      <c r="F672" s="361"/>
      <c r="H672" s="362"/>
    </row>
    <row r="673" spans="6:8" s="359" customFormat="1" x14ac:dyDescent="0.2">
      <c r="F673" s="361"/>
      <c r="H673" s="362"/>
    </row>
    <row r="674" spans="6:8" s="359" customFormat="1" x14ac:dyDescent="0.2">
      <c r="F674" s="361"/>
      <c r="H674" s="362"/>
    </row>
    <row r="675" spans="6:8" s="359" customFormat="1" x14ac:dyDescent="0.2">
      <c r="F675" s="361"/>
      <c r="H675" s="362"/>
    </row>
    <row r="676" spans="6:8" s="359" customFormat="1" x14ac:dyDescent="0.2">
      <c r="F676" s="361"/>
      <c r="H676" s="362"/>
    </row>
    <row r="677" spans="6:8" s="359" customFormat="1" x14ac:dyDescent="0.2">
      <c r="F677" s="361"/>
      <c r="H677" s="362"/>
    </row>
    <row r="678" spans="6:8" s="359" customFormat="1" x14ac:dyDescent="0.2">
      <c r="F678" s="361"/>
      <c r="H678" s="362"/>
    </row>
    <row r="679" spans="6:8" s="359" customFormat="1" x14ac:dyDescent="0.2">
      <c r="F679" s="361"/>
      <c r="H679" s="362"/>
    </row>
    <row r="680" spans="6:8" s="359" customFormat="1" x14ac:dyDescent="0.2">
      <c r="F680" s="361"/>
      <c r="H680" s="362"/>
    </row>
    <row r="681" spans="6:8" s="359" customFormat="1" x14ac:dyDescent="0.2">
      <c r="F681" s="361"/>
      <c r="H681" s="362"/>
    </row>
    <row r="682" spans="6:8" s="359" customFormat="1" x14ac:dyDescent="0.2">
      <c r="F682" s="361"/>
      <c r="H682" s="362"/>
    </row>
    <row r="683" spans="6:8" s="359" customFormat="1" x14ac:dyDescent="0.2">
      <c r="F683" s="361"/>
      <c r="H683" s="362"/>
    </row>
    <row r="684" spans="6:8" s="359" customFormat="1" x14ac:dyDescent="0.2">
      <c r="F684" s="361"/>
      <c r="H684" s="362"/>
    </row>
    <row r="685" spans="6:8" s="359" customFormat="1" x14ac:dyDescent="0.2">
      <c r="F685" s="361"/>
      <c r="H685" s="362"/>
    </row>
    <row r="686" spans="6:8" s="359" customFormat="1" x14ac:dyDescent="0.2">
      <c r="F686" s="361"/>
      <c r="H686" s="362"/>
    </row>
    <row r="687" spans="6:8" s="359" customFormat="1" x14ac:dyDescent="0.2">
      <c r="F687" s="361"/>
      <c r="H687" s="362"/>
    </row>
    <row r="688" spans="6:8" s="359" customFormat="1" x14ac:dyDescent="0.2">
      <c r="F688" s="361"/>
      <c r="H688" s="362"/>
    </row>
    <row r="689" spans="6:8" s="359" customFormat="1" x14ac:dyDescent="0.2">
      <c r="F689" s="361"/>
      <c r="H689" s="362"/>
    </row>
    <row r="690" spans="6:8" s="359" customFormat="1" x14ac:dyDescent="0.2">
      <c r="F690" s="361"/>
      <c r="H690" s="362"/>
    </row>
    <row r="691" spans="6:8" s="359" customFormat="1" x14ac:dyDescent="0.2">
      <c r="F691" s="361"/>
      <c r="H691" s="362"/>
    </row>
    <row r="692" spans="6:8" s="359" customFormat="1" x14ac:dyDescent="0.2">
      <c r="F692" s="361"/>
      <c r="H692" s="362"/>
    </row>
    <row r="693" spans="6:8" s="359" customFormat="1" x14ac:dyDescent="0.2">
      <c r="F693" s="361"/>
      <c r="H693" s="362"/>
    </row>
    <row r="694" spans="6:8" s="359" customFormat="1" x14ac:dyDescent="0.2">
      <c r="F694" s="361"/>
      <c r="H694" s="362"/>
    </row>
    <row r="695" spans="6:8" s="359" customFormat="1" x14ac:dyDescent="0.2">
      <c r="F695" s="361"/>
      <c r="H695" s="362"/>
    </row>
    <row r="696" spans="6:8" s="359" customFormat="1" x14ac:dyDescent="0.2">
      <c r="F696" s="361"/>
      <c r="H696" s="362"/>
    </row>
    <row r="697" spans="6:8" s="359" customFormat="1" x14ac:dyDescent="0.2">
      <c r="F697" s="361"/>
      <c r="H697" s="362"/>
    </row>
    <row r="698" spans="6:8" s="359" customFormat="1" x14ac:dyDescent="0.2">
      <c r="F698" s="361"/>
      <c r="H698" s="362"/>
    </row>
    <row r="699" spans="6:8" s="359" customFormat="1" x14ac:dyDescent="0.2">
      <c r="F699" s="361"/>
      <c r="H699" s="362"/>
    </row>
    <row r="700" spans="6:8" s="359" customFormat="1" x14ac:dyDescent="0.2">
      <c r="F700" s="361"/>
      <c r="H700" s="362"/>
    </row>
    <row r="701" spans="6:8" s="359" customFormat="1" x14ac:dyDescent="0.2">
      <c r="F701" s="361"/>
      <c r="H701" s="362"/>
    </row>
    <row r="702" spans="6:8" s="359" customFormat="1" x14ac:dyDescent="0.2">
      <c r="F702" s="361"/>
      <c r="H702" s="362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topLeftCell="A208" zoomScaleNormal="100" workbookViewId="0">
      <selection activeCell="A13" sqref="A13"/>
    </sheetView>
  </sheetViews>
  <sheetFormatPr defaultColWidth="18.7109375" defaultRowHeight="15" customHeight="1" x14ac:dyDescent="0.2"/>
  <cols>
    <col min="1" max="1" width="19.7109375" style="119" customWidth="1"/>
    <col min="2" max="2" width="15.140625" style="119" customWidth="1"/>
    <col min="3" max="3" width="11.5703125" style="119" customWidth="1"/>
    <col min="4" max="4" width="18.7109375" style="119"/>
    <col min="5" max="5" width="10.85546875" style="119" customWidth="1"/>
    <col min="6" max="6" width="9" style="129" customWidth="1"/>
    <col min="7" max="7" width="16.140625" style="119" customWidth="1"/>
    <col min="8" max="8" width="46" style="119" customWidth="1"/>
    <col min="9" max="16384" width="18.7109375" style="119"/>
  </cols>
  <sheetData>
    <row r="1" spans="1:8" ht="15" customHeight="1" thickBot="1" x14ac:dyDescent="0.25">
      <c r="A1" s="617" t="s">
        <v>1663</v>
      </c>
      <c r="B1" s="618" t="s">
        <v>1510</v>
      </c>
      <c r="C1" s="617" t="s">
        <v>1514</v>
      </c>
      <c r="D1" s="617" t="s">
        <v>1511</v>
      </c>
      <c r="E1" s="617" t="s">
        <v>1507</v>
      </c>
      <c r="F1" s="617" t="s">
        <v>1512</v>
      </c>
      <c r="G1" s="617" t="s">
        <v>1515</v>
      </c>
      <c r="H1" s="619" t="s">
        <v>1539</v>
      </c>
    </row>
    <row r="2" spans="1:8" s="118" customFormat="1" ht="15" customHeight="1" x14ac:dyDescent="0.2">
      <c r="A2" s="620">
        <v>9187</v>
      </c>
      <c r="B2" s="621" t="s">
        <v>82</v>
      </c>
      <c r="C2" s="622" t="s">
        <v>1517</v>
      </c>
      <c r="D2" s="623" t="s">
        <v>1516</v>
      </c>
      <c r="E2" s="622">
        <v>400</v>
      </c>
      <c r="F2" s="622">
        <v>1979</v>
      </c>
      <c r="G2" s="624">
        <v>511</v>
      </c>
      <c r="H2" s="625" t="s">
        <v>1547</v>
      </c>
    </row>
    <row r="3" spans="1:8" s="118" customFormat="1" ht="15" customHeight="1" x14ac:dyDescent="0.2">
      <c r="A3" s="626">
        <v>12902</v>
      </c>
      <c r="B3" s="627"/>
      <c r="C3" s="628" t="s">
        <v>1519</v>
      </c>
      <c r="D3" s="629" t="s">
        <v>1518</v>
      </c>
      <c r="E3" s="629">
        <v>250</v>
      </c>
      <c r="F3" s="629">
        <v>1982</v>
      </c>
      <c r="G3" s="631">
        <v>956</v>
      </c>
      <c r="H3" s="632" t="s">
        <v>1552</v>
      </c>
    </row>
    <row r="4" spans="1:8" s="118" customFormat="1" ht="15" customHeight="1" x14ac:dyDescent="0.2">
      <c r="A4" s="633">
        <v>52249</v>
      </c>
      <c r="B4" s="634" t="s">
        <v>83</v>
      </c>
      <c r="C4" s="623" t="s">
        <v>1517</v>
      </c>
      <c r="D4" s="623" t="s">
        <v>1520</v>
      </c>
      <c r="E4" s="623">
        <v>630</v>
      </c>
      <c r="F4" s="623">
        <v>1981</v>
      </c>
      <c r="G4" s="635">
        <v>1025</v>
      </c>
      <c r="H4" s="636" t="s">
        <v>1549</v>
      </c>
    </row>
    <row r="5" spans="1:8" s="118" customFormat="1" ht="15" customHeight="1" x14ac:dyDescent="0.2">
      <c r="A5" s="626">
        <v>70095</v>
      </c>
      <c r="B5" s="627"/>
      <c r="C5" s="629" t="s">
        <v>1519</v>
      </c>
      <c r="D5" s="629" t="s">
        <v>1516</v>
      </c>
      <c r="E5" s="629">
        <v>400</v>
      </c>
      <c r="F5" s="629">
        <v>1980</v>
      </c>
      <c r="G5" s="631">
        <v>514</v>
      </c>
      <c r="H5" s="637" t="s">
        <v>1547</v>
      </c>
    </row>
    <row r="6" spans="1:8" s="118" customFormat="1" ht="15" customHeight="1" x14ac:dyDescent="0.2">
      <c r="A6" s="638">
        <v>707184</v>
      </c>
      <c r="B6" s="634" t="s">
        <v>84</v>
      </c>
      <c r="C6" s="623" t="s">
        <v>1517</v>
      </c>
      <c r="D6" s="623" t="s">
        <v>1518</v>
      </c>
      <c r="E6" s="623">
        <v>250</v>
      </c>
      <c r="F6" s="623">
        <v>1978</v>
      </c>
      <c r="G6" s="635">
        <v>537</v>
      </c>
      <c r="H6" s="636" t="s">
        <v>1552</v>
      </c>
    </row>
    <row r="7" spans="1:8" s="118" customFormat="1" ht="15" customHeight="1" x14ac:dyDescent="0.2">
      <c r="A7" s="626">
        <v>1110</v>
      </c>
      <c r="B7" s="627"/>
      <c r="C7" s="629" t="s">
        <v>1519</v>
      </c>
      <c r="D7" s="629" t="s">
        <v>1518</v>
      </c>
      <c r="E7" s="629">
        <v>250</v>
      </c>
      <c r="F7" s="629">
        <v>1979</v>
      </c>
      <c r="G7" s="631">
        <v>538</v>
      </c>
      <c r="H7" s="637" t="s">
        <v>1552</v>
      </c>
    </row>
    <row r="8" spans="1:8" s="118" customFormat="1" ht="15" customHeight="1" x14ac:dyDescent="0.2">
      <c r="A8" s="633">
        <v>8069</v>
      </c>
      <c r="B8" s="634" t="s">
        <v>85</v>
      </c>
      <c r="C8" s="623" t="s">
        <v>1517</v>
      </c>
      <c r="D8" s="623" t="s">
        <v>1518</v>
      </c>
      <c r="E8" s="623">
        <v>250</v>
      </c>
      <c r="F8" s="623">
        <v>1990</v>
      </c>
      <c r="G8" s="635">
        <v>1042</v>
      </c>
      <c r="H8" s="636" t="s">
        <v>1552</v>
      </c>
    </row>
    <row r="9" spans="1:8" s="118" customFormat="1" ht="15" customHeight="1" x14ac:dyDescent="0.2">
      <c r="A9" s="626">
        <v>9038</v>
      </c>
      <c r="B9" s="627"/>
      <c r="C9" s="629" t="s">
        <v>1519</v>
      </c>
      <c r="D9" s="629" t="s">
        <v>1516</v>
      </c>
      <c r="E9" s="629">
        <v>400</v>
      </c>
      <c r="F9" s="629">
        <v>1986</v>
      </c>
      <c r="G9" s="631">
        <v>853</v>
      </c>
      <c r="H9" s="637" t="s">
        <v>1547</v>
      </c>
    </row>
    <row r="10" spans="1:8" s="118" customFormat="1" ht="15" customHeight="1" x14ac:dyDescent="0.2">
      <c r="A10" s="633">
        <v>8058</v>
      </c>
      <c r="B10" s="634" t="s">
        <v>86</v>
      </c>
      <c r="C10" s="623" t="s">
        <v>1517</v>
      </c>
      <c r="D10" s="623" t="s">
        <v>1518</v>
      </c>
      <c r="E10" s="623">
        <v>250</v>
      </c>
      <c r="F10" s="623"/>
      <c r="G10" s="635">
        <v>856</v>
      </c>
      <c r="H10" s="636" t="s">
        <v>1555</v>
      </c>
    </row>
    <row r="11" spans="1:8" s="118" customFormat="1" ht="15" customHeight="1" x14ac:dyDescent="0.2">
      <c r="A11" s="626">
        <v>23157</v>
      </c>
      <c r="B11" s="627"/>
      <c r="C11" s="629" t="s">
        <v>1519</v>
      </c>
      <c r="D11" s="629" t="s">
        <v>1516</v>
      </c>
      <c r="E11" s="629">
        <v>400</v>
      </c>
      <c r="F11" s="629">
        <v>1978</v>
      </c>
      <c r="G11" s="631">
        <v>536</v>
      </c>
      <c r="H11" s="637" t="s">
        <v>1551</v>
      </c>
    </row>
    <row r="12" spans="1:8" s="118" customFormat="1" ht="15" customHeight="1" x14ac:dyDescent="0.2">
      <c r="A12" s="633">
        <v>4225</v>
      </c>
      <c r="B12" s="634" t="s">
        <v>87</v>
      </c>
      <c r="C12" s="623" t="s">
        <v>1517</v>
      </c>
      <c r="D12" s="623" t="s">
        <v>1516</v>
      </c>
      <c r="E12" s="623">
        <v>400</v>
      </c>
      <c r="F12" s="623">
        <v>1984</v>
      </c>
      <c r="G12" s="635">
        <v>540</v>
      </c>
      <c r="H12" s="636" t="s">
        <v>1551</v>
      </c>
    </row>
    <row r="13" spans="1:8" s="118" customFormat="1" ht="15" customHeight="1" x14ac:dyDescent="0.2">
      <c r="A13" s="626">
        <v>760169</v>
      </c>
      <c r="B13" s="627"/>
      <c r="C13" s="629" t="s">
        <v>1519</v>
      </c>
      <c r="D13" s="629" t="s">
        <v>1518</v>
      </c>
      <c r="E13" s="629">
        <v>250</v>
      </c>
      <c r="F13" s="629">
        <v>1979</v>
      </c>
      <c r="G13" s="631">
        <v>905</v>
      </c>
      <c r="H13" s="637" t="s">
        <v>1552</v>
      </c>
    </row>
    <row r="14" spans="1:8" s="118" customFormat="1" ht="15" customHeight="1" x14ac:dyDescent="0.2">
      <c r="A14" s="633">
        <v>1203</v>
      </c>
      <c r="B14" s="634" t="s">
        <v>89</v>
      </c>
      <c r="C14" s="623" t="s">
        <v>1517</v>
      </c>
      <c r="D14" s="623" t="s">
        <v>1520</v>
      </c>
      <c r="E14" s="623">
        <v>630</v>
      </c>
      <c r="F14" s="623">
        <v>1979</v>
      </c>
      <c r="G14" s="635">
        <v>510</v>
      </c>
      <c r="H14" s="636" t="s">
        <v>1549</v>
      </c>
    </row>
    <row r="15" spans="1:8" s="118" customFormat="1" ht="15" customHeight="1" x14ac:dyDescent="0.2">
      <c r="A15" s="626">
        <v>7980</v>
      </c>
      <c r="B15" s="627"/>
      <c r="C15" s="629" t="s">
        <v>1519</v>
      </c>
      <c r="D15" s="629" t="s">
        <v>1516</v>
      </c>
      <c r="E15" s="629">
        <v>400</v>
      </c>
      <c r="F15" s="629">
        <v>1979</v>
      </c>
      <c r="G15" s="631">
        <v>513</v>
      </c>
      <c r="H15" s="637" t="s">
        <v>1547</v>
      </c>
    </row>
    <row r="16" spans="1:8" s="118" customFormat="1" ht="15" customHeight="1" x14ac:dyDescent="0.2">
      <c r="A16" s="633">
        <v>774798</v>
      </c>
      <c r="B16" s="634" t="s">
        <v>90</v>
      </c>
      <c r="C16" s="623" t="s">
        <v>1517</v>
      </c>
      <c r="D16" s="623" t="s">
        <v>1518</v>
      </c>
      <c r="E16" s="623">
        <v>250</v>
      </c>
      <c r="F16" s="623">
        <v>1980</v>
      </c>
      <c r="G16" s="635">
        <v>539</v>
      </c>
      <c r="H16" s="636" t="s">
        <v>1552</v>
      </c>
    </row>
    <row r="17" spans="1:8" s="118" customFormat="1" ht="15" customHeight="1" x14ac:dyDescent="0.2">
      <c r="A17" s="626">
        <v>1109</v>
      </c>
      <c r="B17" s="627"/>
      <c r="C17" s="629" t="s">
        <v>1519</v>
      </c>
      <c r="D17" s="629" t="s">
        <v>1518</v>
      </c>
      <c r="E17" s="629">
        <v>250</v>
      </c>
      <c r="F17" s="629">
        <v>1979</v>
      </c>
      <c r="G17" s="631">
        <v>549</v>
      </c>
      <c r="H17" s="637" t="s">
        <v>1552</v>
      </c>
    </row>
    <row r="18" spans="1:8" s="118" customFormat="1" ht="15" customHeight="1" x14ac:dyDescent="0.2">
      <c r="A18" s="633">
        <v>13362</v>
      </c>
      <c r="B18" s="634" t="s">
        <v>91</v>
      </c>
      <c r="C18" s="623" t="s">
        <v>1517</v>
      </c>
      <c r="D18" s="623" t="s">
        <v>1518</v>
      </c>
      <c r="E18" s="623">
        <v>250</v>
      </c>
      <c r="F18" s="623">
        <v>1978</v>
      </c>
      <c r="G18" s="635">
        <v>550</v>
      </c>
      <c r="H18" s="636" t="s">
        <v>1552</v>
      </c>
    </row>
    <row r="19" spans="1:8" s="118" customFormat="1" ht="15" customHeight="1" x14ac:dyDescent="0.2">
      <c r="A19" s="626">
        <v>1075</v>
      </c>
      <c r="B19" s="627"/>
      <c r="C19" s="629" t="s">
        <v>1519</v>
      </c>
      <c r="D19" s="629" t="s">
        <v>1518</v>
      </c>
      <c r="E19" s="629">
        <v>250</v>
      </c>
      <c r="F19" s="629">
        <v>1979</v>
      </c>
      <c r="G19" s="631">
        <v>901</v>
      </c>
      <c r="H19" s="637" t="s">
        <v>1552</v>
      </c>
    </row>
    <row r="20" spans="1:8" s="118" customFormat="1" ht="15" customHeight="1" x14ac:dyDescent="0.2">
      <c r="A20" s="633">
        <v>18448</v>
      </c>
      <c r="B20" s="634" t="s">
        <v>92</v>
      </c>
      <c r="C20" s="623" t="s">
        <v>1517</v>
      </c>
      <c r="D20" s="623" t="s">
        <v>1516</v>
      </c>
      <c r="E20" s="623">
        <v>400</v>
      </c>
      <c r="F20" s="623">
        <v>1984</v>
      </c>
      <c r="G20" s="635">
        <v>557</v>
      </c>
      <c r="H20" s="636" t="s">
        <v>1551</v>
      </c>
    </row>
    <row r="21" spans="1:8" s="118" customFormat="1" ht="15" customHeight="1" x14ac:dyDescent="0.2">
      <c r="A21" s="626">
        <v>59652</v>
      </c>
      <c r="B21" s="627"/>
      <c r="C21" s="629" t="s">
        <v>1519</v>
      </c>
      <c r="D21" s="629" t="s">
        <v>1516</v>
      </c>
      <c r="E21" s="629">
        <v>400</v>
      </c>
      <c r="F21" s="629">
        <v>1994</v>
      </c>
      <c r="G21" s="631">
        <v>556</v>
      </c>
      <c r="H21" s="637" t="s">
        <v>1551</v>
      </c>
    </row>
    <row r="22" spans="1:8" s="118" customFormat="1" ht="15" customHeight="1" x14ac:dyDescent="0.2">
      <c r="A22" s="633">
        <v>40714</v>
      </c>
      <c r="B22" s="634" t="s">
        <v>151</v>
      </c>
      <c r="C22" s="623" t="s">
        <v>1517</v>
      </c>
      <c r="D22" s="623" t="s">
        <v>1516</v>
      </c>
      <c r="E22" s="623">
        <v>400</v>
      </c>
      <c r="F22" s="623">
        <v>1989</v>
      </c>
      <c r="G22" s="635">
        <v>547</v>
      </c>
      <c r="H22" s="636" t="s">
        <v>1551</v>
      </c>
    </row>
    <row r="23" spans="1:8" s="118" customFormat="1" ht="15" customHeight="1" x14ac:dyDescent="0.2">
      <c r="A23" s="626" t="s">
        <v>1540</v>
      </c>
      <c r="B23" s="627"/>
      <c r="C23" s="629" t="s">
        <v>1519</v>
      </c>
      <c r="D23" s="629" t="s">
        <v>1518</v>
      </c>
      <c r="E23" s="629">
        <v>250</v>
      </c>
      <c r="F23" s="629" t="s">
        <v>1522</v>
      </c>
      <c r="G23" s="631">
        <v>902</v>
      </c>
      <c r="H23" s="637" t="s">
        <v>1552</v>
      </c>
    </row>
    <row r="24" spans="1:8" s="118" customFormat="1" ht="15" customHeight="1" x14ac:dyDescent="0.2">
      <c r="A24" s="633">
        <v>12011</v>
      </c>
      <c r="B24" s="634" t="s">
        <v>152</v>
      </c>
      <c r="C24" s="623" t="s">
        <v>1517</v>
      </c>
      <c r="D24" s="623" t="s">
        <v>1516</v>
      </c>
      <c r="E24" s="623">
        <v>400</v>
      </c>
      <c r="F24" s="623">
        <v>1981</v>
      </c>
      <c r="G24" s="635">
        <v>2146</v>
      </c>
      <c r="H24" s="636" t="s">
        <v>1556</v>
      </c>
    </row>
    <row r="25" spans="1:8" s="118" customFormat="1" ht="15" customHeight="1" x14ac:dyDescent="0.2">
      <c r="A25" s="626">
        <v>58350</v>
      </c>
      <c r="B25" s="627"/>
      <c r="C25" s="629" t="s">
        <v>1519</v>
      </c>
      <c r="D25" s="629" t="s">
        <v>1520</v>
      </c>
      <c r="E25" s="629">
        <v>630</v>
      </c>
      <c r="F25" s="629">
        <v>1990</v>
      </c>
      <c r="G25" s="631">
        <v>545</v>
      </c>
      <c r="H25" s="637" t="s">
        <v>1549</v>
      </c>
    </row>
    <row r="26" spans="1:8" s="118" customFormat="1" ht="15" customHeight="1" x14ac:dyDescent="0.2">
      <c r="A26" s="633">
        <v>36672</v>
      </c>
      <c r="B26" s="634" t="s">
        <v>153</v>
      </c>
      <c r="C26" s="623" t="s">
        <v>1517</v>
      </c>
      <c r="D26" s="623" t="s">
        <v>1520</v>
      </c>
      <c r="E26" s="623">
        <v>630</v>
      </c>
      <c r="F26" s="623">
        <v>1985</v>
      </c>
      <c r="G26" s="635">
        <v>583</v>
      </c>
      <c r="H26" s="636" t="s">
        <v>1549</v>
      </c>
    </row>
    <row r="27" spans="1:8" s="118" customFormat="1" ht="15" customHeight="1" x14ac:dyDescent="0.2">
      <c r="A27" s="626">
        <v>24216</v>
      </c>
      <c r="B27" s="627"/>
      <c r="C27" s="629" t="s">
        <v>1519</v>
      </c>
      <c r="D27" s="629" t="s">
        <v>1520</v>
      </c>
      <c r="E27" s="629">
        <v>630</v>
      </c>
      <c r="F27" s="629">
        <v>1982</v>
      </c>
      <c r="G27" s="631">
        <v>690</v>
      </c>
      <c r="H27" s="637" t="s">
        <v>1549</v>
      </c>
    </row>
    <row r="28" spans="1:8" s="118" customFormat="1" ht="15" customHeight="1" x14ac:dyDescent="0.2">
      <c r="A28" s="633">
        <v>774569</v>
      </c>
      <c r="B28" s="634" t="s">
        <v>154</v>
      </c>
      <c r="C28" s="623" t="s">
        <v>1517</v>
      </c>
      <c r="D28" s="623" t="s">
        <v>1518</v>
      </c>
      <c r="E28" s="623">
        <v>250</v>
      </c>
      <c r="F28" s="623">
        <v>1979</v>
      </c>
      <c r="G28" s="635">
        <v>571</v>
      </c>
      <c r="H28" s="636" t="s">
        <v>1552</v>
      </c>
    </row>
    <row r="29" spans="1:8" s="118" customFormat="1" ht="15" customHeight="1" x14ac:dyDescent="0.2">
      <c r="A29" s="626">
        <v>64467</v>
      </c>
      <c r="B29" s="627"/>
      <c r="C29" s="629" t="s">
        <v>1519</v>
      </c>
      <c r="D29" s="629" t="s">
        <v>1516</v>
      </c>
      <c r="E29" s="629">
        <v>400</v>
      </c>
      <c r="F29" s="629">
        <v>1979</v>
      </c>
      <c r="G29" s="631">
        <v>1169</v>
      </c>
      <c r="H29" s="637" t="s">
        <v>1547</v>
      </c>
    </row>
    <row r="30" spans="1:8" s="118" customFormat="1" ht="15" customHeight="1" x14ac:dyDescent="0.2">
      <c r="A30" s="633">
        <v>13438</v>
      </c>
      <c r="B30" s="634" t="s">
        <v>156</v>
      </c>
      <c r="C30" s="623" t="s">
        <v>1517</v>
      </c>
      <c r="D30" s="623" t="s">
        <v>1518</v>
      </c>
      <c r="E30" s="623">
        <v>250</v>
      </c>
      <c r="F30" s="623">
        <v>1978</v>
      </c>
      <c r="G30" s="635">
        <v>661</v>
      </c>
      <c r="H30" s="636" t="s">
        <v>1552</v>
      </c>
    </row>
    <row r="31" spans="1:8" s="118" customFormat="1" ht="15" customHeight="1" x14ac:dyDescent="0.2">
      <c r="A31" s="626">
        <v>10322</v>
      </c>
      <c r="B31" s="627"/>
      <c r="C31" s="629" t="s">
        <v>1519</v>
      </c>
      <c r="D31" s="629" t="s">
        <v>1518</v>
      </c>
      <c r="E31" s="629">
        <v>250</v>
      </c>
      <c r="F31" s="629">
        <v>1993</v>
      </c>
      <c r="G31" s="631">
        <v>662</v>
      </c>
      <c r="H31" s="637" t="s">
        <v>1552</v>
      </c>
    </row>
    <row r="32" spans="1:8" s="118" customFormat="1" ht="15" customHeight="1" x14ac:dyDescent="0.2">
      <c r="A32" s="633">
        <v>18792</v>
      </c>
      <c r="B32" s="634" t="s">
        <v>155</v>
      </c>
      <c r="C32" s="623" t="s">
        <v>1517</v>
      </c>
      <c r="D32" s="623" t="s">
        <v>1520</v>
      </c>
      <c r="E32" s="623">
        <v>630</v>
      </c>
      <c r="F32" s="623">
        <v>1981</v>
      </c>
      <c r="G32" s="635">
        <v>582</v>
      </c>
      <c r="H32" s="636" t="s">
        <v>1549</v>
      </c>
    </row>
    <row r="33" spans="1:8" s="118" customFormat="1" ht="15" customHeight="1" x14ac:dyDescent="0.2">
      <c r="A33" s="626">
        <v>65873</v>
      </c>
      <c r="B33" s="627"/>
      <c r="C33" s="629" t="s">
        <v>1519</v>
      </c>
      <c r="D33" s="629" t="s">
        <v>1520</v>
      </c>
      <c r="E33" s="629">
        <v>630</v>
      </c>
      <c r="F33" s="629">
        <v>1992</v>
      </c>
      <c r="G33" s="631">
        <v>1194</v>
      </c>
      <c r="H33" s="637" t="s">
        <v>1549</v>
      </c>
    </row>
    <row r="34" spans="1:8" s="118" customFormat="1" ht="15" customHeight="1" x14ac:dyDescent="0.2">
      <c r="A34" s="633">
        <v>75260</v>
      </c>
      <c r="B34" s="634" t="s">
        <v>157</v>
      </c>
      <c r="C34" s="623" t="s">
        <v>1517</v>
      </c>
      <c r="D34" s="623" t="s">
        <v>1516</v>
      </c>
      <c r="E34" s="623">
        <v>400</v>
      </c>
      <c r="F34" s="623">
        <v>1981</v>
      </c>
      <c r="G34" s="635">
        <v>1155</v>
      </c>
      <c r="H34" s="636" t="s">
        <v>1547</v>
      </c>
    </row>
    <row r="35" spans="1:8" s="118" customFormat="1" ht="15" customHeight="1" x14ac:dyDescent="0.2">
      <c r="A35" s="626">
        <v>28272</v>
      </c>
      <c r="B35" s="627"/>
      <c r="C35" s="629" t="s">
        <v>1519</v>
      </c>
      <c r="D35" s="629" t="s">
        <v>1520</v>
      </c>
      <c r="E35" s="629">
        <v>630</v>
      </c>
      <c r="F35" s="629">
        <v>1984</v>
      </c>
      <c r="G35" s="631">
        <v>1208</v>
      </c>
      <c r="H35" s="637" t="s">
        <v>1549</v>
      </c>
    </row>
    <row r="36" spans="1:8" s="118" customFormat="1" ht="15" customHeight="1" x14ac:dyDescent="0.2">
      <c r="A36" s="633">
        <v>64400</v>
      </c>
      <c r="B36" s="634" t="s">
        <v>158</v>
      </c>
      <c r="C36" s="623" t="s">
        <v>1517</v>
      </c>
      <c r="D36" s="623" t="s">
        <v>1520</v>
      </c>
      <c r="E36" s="623">
        <v>630</v>
      </c>
      <c r="F36" s="623">
        <v>1992</v>
      </c>
      <c r="G36" s="635">
        <v>893</v>
      </c>
      <c r="H36" s="636" t="s">
        <v>1549</v>
      </c>
    </row>
    <row r="37" spans="1:8" s="118" customFormat="1" ht="15" customHeight="1" x14ac:dyDescent="0.2">
      <c r="A37" s="626">
        <v>19812</v>
      </c>
      <c r="B37" s="627"/>
      <c r="C37" s="629" t="s">
        <v>1519</v>
      </c>
      <c r="D37" s="629" t="s">
        <v>1520</v>
      </c>
      <c r="E37" s="629">
        <v>630</v>
      </c>
      <c r="F37" s="629">
        <v>1981</v>
      </c>
      <c r="G37" s="631">
        <v>1845</v>
      </c>
      <c r="H37" s="637" t="s">
        <v>1549</v>
      </c>
    </row>
    <row r="38" spans="1:8" ht="15" customHeight="1" x14ac:dyDescent="0.2">
      <c r="A38" s="633">
        <v>979264</v>
      </c>
      <c r="B38" s="634" t="s">
        <v>241</v>
      </c>
      <c r="C38" s="623" t="s">
        <v>1517</v>
      </c>
      <c r="D38" s="623" t="s">
        <v>1518</v>
      </c>
      <c r="E38" s="623">
        <v>250</v>
      </c>
      <c r="F38" s="623">
        <v>1984</v>
      </c>
      <c r="G38" s="635">
        <v>624</v>
      </c>
      <c r="H38" s="636" t="s">
        <v>1552</v>
      </c>
    </row>
    <row r="39" spans="1:8" ht="15" customHeight="1" x14ac:dyDescent="0.2">
      <c r="A39" s="626">
        <v>11103</v>
      </c>
      <c r="B39" s="627"/>
      <c r="C39" s="629" t="s">
        <v>1519</v>
      </c>
      <c r="D39" s="629" t="s">
        <v>1518</v>
      </c>
      <c r="E39" s="629">
        <v>250</v>
      </c>
      <c r="F39" s="629">
        <v>1977</v>
      </c>
      <c r="G39" s="631">
        <v>728</v>
      </c>
      <c r="H39" s="637" t="s">
        <v>1552</v>
      </c>
    </row>
    <row r="40" spans="1:8" ht="15" customHeight="1" x14ac:dyDescent="0.2">
      <c r="A40" s="633">
        <v>181834</v>
      </c>
      <c r="B40" s="634" t="s">
        <v>242</v>
      </c>
      <c r="C40" s="623" t="s">
        <v>1517</v>
      </c>
      <c r="D40" s="623" t="s">
        <v>1518</v>
      </c>
      <c r="E40" s="623">
        <v>250</v>
      </c>
      <c r="F40" s="623">
        <v>1980</v>
      </c>
      <c r="G40" s="635">
        <v>828</v>
      </c>
      <c r="H40" s="636" t="s">
        <v>1552</v>
      </c>
    </row>
    <row r="41" spans="1:8" ht="15" customHeight="1" x14ac:dyDescent="0.2">
      <c r="A41" s="626">
        <v>1778</v>
      </c>
      <c r="B41" s="627"/>
      <c r="C41" s="629" t="s">
        <v>1519</v>
      </c>
      <c r="D41" s="629" t="s">
        <v>1518</v>
      </c>
      <c r="E41" s="629">
        <v>250</v>
      </c>
      <c r="F41" s="629">
        <v>1981</v>
      </c>
      <c r="G41" s="631">
        <v>829</v>
      </c>
      <c r="H41" s="637" t="s">
        <v>1552</v>
      </c>
    </row>
    <row r="42" spans="1:8" ht="15" customHeight="1" x14ac:dyDescent="0.2">
      <c r="A42" s="633">
        <v>65766</v>
      </c>
      <c r="B42" s="634" t="s">
        <v>243</v>
      </c>
      <c r="C42" s="623" t="s">
        <v>1517</v>
      </c>
      <c r="D42" s="623" t="s">
        <v>1520</v>
      </c>
      <c r="E42" s="623">
        <v>630</v>
      </c>
      <c r="F42" s="623">
        <v>1992</v>
      </c>
      <c r="G42" s="635">
        <v>543</v>
      </c>
      <c r="H42" s="636" t="s">
        <v>1549</v>
      </c>
    </row>
    <row r="43" spans="1:8" ht="15" customHeight="1" x14ac:dyDescent="0.2">
      <c r="A43" s="626">
        <v>63618</v>
      </c>
      <c r="B43" s="627"/>
      <c r="C43" s="629" t="s">
        <v>1519</v>
      </c>
      <c r="D43" s="629" t="s">
        <v>1520</v>
      </c>
      <c r="E43" s="629">
        <v>630</v>
      </c>
      <c r="F43" s="629">
        <v>1991</v>
      </c>
      <c r="G43" s="631">
        <v>1090</v>
      </c>
      <c r="H43" s="637" t="s">
        <v>1549</v>
      </c>
    </row>
    <row r="44" spans="1:8" ht="15" customHeight="1" x14ac:dyDescent="0.2">
      <c r="A44" s="633">
        <v>52818</v>
      </c>
      <c r="B44" s="634" t="s">
        <v>244</v>
      </c>
      <c r="C44" s="623" t="s">
        <v>1517</v>
      </c>
      <c r="D44" s="623" t="s">
        <v>1516</v>
      </c>
      <c r="E44" s="623">
        <v>400</v>
      </c>
      <c r="F44" s="623">
        <v>1992</v>
      </c>
      <c r="G44" s="635">
        <v>551</v>
      </c>
      <c r="H44" s="636" t="s">
        <v>1551</v>
      </c>
    </row>
    <row r="45" spans="1:8" ht="15" customHeight="1" x14ac:dyDescent="0.2">
      <c r="A45" s="626">
        <v>52859</v>
      </c>
      <c r="B45" s="627"/>
      <c r="C45" s="629" t="s">
        <v>1519</v>
      </c>
      <c r="D45" s="629" t="s">
        <v>1516</v>
      </c>
      <c r="E45" s="629">
        <v>400</v>
      </c>
      <c r="F45" s="629">
        <v>1992</v>
      </c>
      <c r="G45" s="631">
        <v>810</v>
      </c>
      <c r="H45" s="637" t="s">
        <v>1547</v>
      </c>
    </row>
    <row r="46" spans="1:8" ht="15" customHeight="1" x14ac:dyDescent="0.2">
      <c r="A46" s="633">
        <v>11985</v>
      </c>
      <c r="B46" s="634" t="s">
        <v>245</v>
      </c>
      <c r="C46" s="623" t="s">
        <v>1517</v>
      </c>
      <c r="D46" s="623" t="s">
        <v>1516</v>
      </c>
      <c r="E46" s="623">
        <v>400</v>
      </c>
      <c r="F46" s="623">
        <v>1981</v>
      </c>
      <c r="G46" s="635">
        <v>912</v>
      </c>
      <c r="H46" s="636" t="s">
        <v>1547</v>
      </c>
    </row>
    <row r="47" spans="1:8" ht="15" customHeight="1" x14ac:dyDescent="0.2">
      <c r="A47" s="626">
        <v>23313</v>
      </c>
      <c r="B47" s="627"/>
      <c r="C47" s="628" t="s">
        <v>1519</v>
      </c>
      <c r="D47" s="628" t="s">
        <v>1523</v>
      </c>
      <c r="E47" s="628">
        <v>400</v>
      </c>
      <c r="F47" s="628">
        <v>2010</v>
      </c>
      <c r="G47" s="639">
        <v>2312</v>
      </c>
      <c r="H47" s="637" t="s">
        <v>1558</v>
      </c>
    </row>
    <row r="48" spans="1:8" ht="15" customHeight="1" x14ac:dyDescent="0.2">
      <c r="A48" s="638">
        <v>8664</v>
      </c>
      <c r="B48" s="634" t="s">
        <v>246</v>
      </c>
      <c r="C48" s="623" t="s">
        <v>1517</v>
      </c>
      <c r="D48" s="623" t="s">
        <v>1516</v>
      </c>
      <c r="E48" s="623">
        <v>400</v>
      </c>
      <c r="F48" s="623">
        <v>1984</v>
      </c>
      <c r="G48" s="635">
        <v>868</v>
      </c>
      <c r="H48" s="636" t="s">
        <v>1547</v>
      </c>
    </row>
    <row r="49" spans="1:8" ht="15" customHeight="1" x14ac:dyDescent="0.2">
      <c r="A49" s="626">
        <v>78670</v>
      </c>
      <c r="B49" s="627"/>
      <c r="C49" s="629" t="s">
        <v>1519</v>
      </c>
      <c r="D49" s="629" t="s">
        <v>1516</v>
      </c>
      <c r="E49" s="629">
        <v>400</v>
      </c>
      <c r="F49" s="629">
        <v>1984</v>
      </c>
      <c r="G49" s="631">
        <v>869</v>
      </c>
      <c r="H49" s="637" t="s">
        <v>1547</v>
      </c>
    </row>
    <row r="50" spans="1:8" ht="15" customHeight="1" x14ac:dyDescent="0.2">
      <c r="A50" s="633">
        <v>18449</v>
      </c>
      <c r="B50" s="634" t="s">
        <v>459</v>
      </c>
      <c r="C50" s="623" t="s">
        <v>1517</v>
      </c>
      <c r="D50" s="623" t="s">
        <v>1516</v>
      </c>
      <c r="E50" s="623">
        <v>400</v>
      </c>
      <c r="F50" s="623">
        <v>1984</v>
      </c>
      <c r="G50" s="635">
        <v>679</v>
      </c>
      <c r="H50" s="636" t="s">
        <v>1551</v>
      </c>
    </row>
    <row r="51" spans="1:8" ht="15" customHeight="1" x14ac:dyDescent="0.2">
      <c r="A51" s="626">
        <v>7452</v>
      </c>
      <c r="B51" s="627"/>
      <c r="C51" s="629" t="s">
        <v>1519</v>
      </c>
      <c r="D51" s="629" t="s">
        <v>1516</v>
      </c>
      <c r="E51" s="629">
        <v>400</v>
      </c>
      <c r="F51" s="629">
        <v>1989</v>
      </c>
      <c r="G51" s="631">
        <v>680</v>
      </c>
      <c r="H51" s="637" t="s">
        <v>1551</v>
      </c>
    </row>
    <row r="52" spans="1:8" ht="15" customHeight="1" x14ac:dyDescent="0.2">
      <c r="A52" s="633">
        <v>56617</v>
      </c>
      <c r="B52" s="634" t="s">
        <v>460</v>
      </c>
      <c r="C52" s="623" t="s">
        <v>1517</v>
      </c>
      <c r="D52" s="623" t="s">
        <v>1516</v>
      </c>
      <c r="E52" s="623">
        <v>400</v>
      </c>
      <c r="F52" s="623">
        <v>1981</v>
      </c>
      <c r="G52" s="635">
        <v>688</v>
      </c>
      <c r="H52" s="636" t="s">
        <v>1547</v>
      </c>
    </row>
    <row r="53" spans="1:8" ht="15" customHeight="1" x14ac:dyDescent="0.2">
      <c r="A53" s="626">
        <v>24509</v>
      </c>
      <c r="B53" s="627"/>
      <c r="C53" s="629" t="s">
        <v>1519</v>
      </c>
      <c r="D53" s="629" t="s">
        <v>1516</v>
      </c>
      <c r="E53" s="629">
        <v>400</v>
      </c>
      <c r="F53" s="629">
        <v>1986</v>
      </c>
      <c r="G53" s="631">
        <v>689</v>
      </c>
      <c r="H53" s="637" t="s">
        <v>1547</v>
      </c>
    </row>
    <row r="54" spans="1:8" ht="15" customHeight="1" x14ac:dyDescent="0.2">
      <c r="A54" s="633">
        <v>65906</v>
      </c>
      <c r="B54" s="634" t="s">
        <v>461</v>
      </c>
      <c r="C54" s="623" t="s">
        <v>1517</v>
      </c>
      <c r="D54" s="623" t="s">
        <v>1520</v>
      </c>
      <c r="E54" s="623">
        <v>630</v>
      </c>
      <c r="F54" s="623">
        <v>1992</v>
      </c>
      <c r="G54" s="635">
        <v>752</v>
      </c>
      <c r="H54" s="636" t="s">
        <v>1549</v>
      </c>
    </row>
    <row r="55" spans="1:8" ht="15" customHeight="1" x14ac:dyDescent="0.2">
      <c r="A55" s="626">
        <v>51515</v>
      </c>
      <c r="B55" s="627"/>
      <c r="C55" s="629" t="s">
        <v>1519</v>
      </c>
      <c r="D55" s="629" t="s">
        <v>1520</v>
      </c>
      <c r="E55" s="629">
        <v>630</v>
      </c>
      <c r="F55" s="629">
        <v>1981</v>
      </c>
      <c r="G55" s="631">
        <v>1701</v>
      </c>
      <c r="H55" s="637" t="s">
        <v>1545</v>
      </c>
    </row>
    <row r="56" spans="1:8" ht="15" customHeight="1" x14ac:dyDescent="0.2">
      <c r="A56" s="633">
        <v>1271771</v>
      </c>
      <c r="B56" s="640" t="s">
        <v>1525</v>
      </c>
      <c r="C56" s="623" t="s">
        <v>1517</v>
      </c>
      <c r="D56" s="623" t="s">
        <v>1526</v>
      </c>
      <c r="E56" s="623">
        <v>160</v>
      </c>
      <c r="F56" s="623">
        <v>1990</v>
      </c>
      <c r="G56" s="635">
        <v>729</v>
      </c>
      <c r="H56" s="636" t="s">
        <v>1557</v>
      </c>
    </row>
    <row r="57" spans="1:8" ht="15" customHeight="1" x14ac:dyDescent="0.2">
      <c r="A57" s="626">
        <v>26518</v>
      </c>
      <c r="B57" s="641" t="s">
        <v>1527</v>
      </c>
      <c r="C57" s="629" t="s">
        <v>1517</v>
      </c>
      <c r="D57" s="629" t="s">
        <v>1516</v>
      </c>
      <c r="E57" s="629">
        <v>400</v>
      </c>
      <c r="F57" s="629">
        <v>1986</v>
      </c>
      <c r="G57" s="631">
        <v>768</v>
      </c>
      <c r="H57" s="637" t="s">
        <v>1551</v>
      </c>
    </row>
    <row r="58" spans="1:8" ht="15" customHeight="1" x14ac:dyDescent="0.2">
      <c r="A58" s="633" t="s">
        <v>1542</v>
      </c>
      <c r="B58" s="642"/>
      <c r="C58" s="623" t="s">
        <v>1519</v>
      </c>
      <c r="D58" s="623" t="s">
        <v>1516</v>
      </c>
      <c r="E58" s="623">
        <v>400</v>
      </c>
      <c r="F58" s="623" t="s">
        <v>1522</v>
      </c>
      <c r="G58" s="635">
        <v>769</v>
      </c>
      <c r="H58" s="636" t="s">
        <v>1551</v>
      </c>
    </row>
    <row r="59" spans="1:8" ht="15" customHeight="1" x14ac:dyDescent="0.2">
      <c r="A59" s="626">
        <v>760216</v>
      </c>
      <c r="B59" s="641" t="s">
        <v>462</v>
      </c>
      <c r="C59" s="629" t="s">
        <v>1517</v>
      </c>
      <c r="D59" s="629" t="s">
        <v>1518</v>
      </c>
      <c r="E59" s="629">
        <v>250</v>
      </c>
      <c r="F59" s="629">
        <v>1979</v>
      </c>
      <c r="G59" s="631">
        <v>553</v>
      </c>
      <c r="H59" s="637" t="s">
        <v>1552</v>
      </c>
    </row>
    <row r="60" spans="1:8" ht="15" customHeight="1" x14ac:dyDescent="0.2">
      <c r="A60" s="633">
        <v>666782</v>
      </c>
      <c r="B60" s="642"/>
      <c r="C60" s="623" t="s">
        <v>1519</v>
      </c>
      <c r="D60" s="623" t="s">
        <v>1518</v>
      </c>
      <c r="E60" s="623">
        <v>250</v>
      </c>
      <c r="F60" s="623">
        <v>1977</v>
      </c>
      <c r="G60" s="635">
        <v>554</v>
      </c>
      <c r="H60" s="636" t="s">
        <v>1552</v>
      </c>
    </row>
    <row r="61" spans="1:8" ht="15" customHeight="1" x14ac:dyDescent="0.2">
      <c r="A61" s="626">
        <v>24647</v>
      </c>
      <c r="B61" s="641" t="s">
        <v>470</v>
      </c>
      <c r="C61" s="629" t="s">
        <v>1517</v>
      </c>
      <c r="D61" s="629" t="s">
        <v>1520</v>
      </c>
      <c r="E61" s="629">
        <v>630</v>
      </c>
      <c r="F61" s="629">
        <v>1983</v>
      </c>
      <c r="G61" s="631">
        <v>915</v>
      </c>
      <c r="H61" s="637" t="s">
        <v>1549</v>
      </c>
    </row>
    <row r="62" spans="1:8" ht="15" customHeight="1" x14ac:dyDescent="0.2">
      <c r="A62" s="633">
        <v>24606</v>
      </c>
      <c r="B62" s="642"/>
      <c r="C62" s="623" t="s">
        <v>1519</v>
      </c>
      <c r="D62" s="623" t="s">
        <v>1520</v>
      </c>
      <c r="E62" s="623">
        <v>630</v>
      </c>
      <c r="F62" s="623">
        <v>1983</v>
      </c>
      <c r="G62" s="635">
        <v>544</v>
      </c>
      <c r="H62" s="636" t="s">
        <v>1549</v>
      </c>
    </row>
    <row r="63" spans="1:8" ht="15" customHeight="1" x14ac:dyDescent="0.2">
      <c r="A63" s="626">
        <v>1744</v>
      </c>
      <c r="B63" s="643" t="s">
        <v>471</v>
      </c>
      <c r="C63" s="629" t="s">
        <v>1517</v>
      </c>
      <c r="D63" s="629" t="s">
        <v>1518</v>
      </c>
      <c r="E63" s="629">
        <v>250</v>
      </c>
      <c r="F63" s="629">
        <v>1981</v>
      </c>
      <c r="G63" s="631">
        <v>945</v>
      </c>
      <c r="H63" s="637" t="s">
        <v>1555</v>
      </c>
    </row>
    <row r="64" spans="1:8" ht="15" customHeight="1" x14ac:dyDescent="0.2">
      <c r="A64" s="633">
        <v>1447</v>
      </c>
      <c r="B64" s="642"/>
      <c r="C64" s="623" t="s">
        <v>1519</v>
      </c>
      <c r="D64" s="623" t="s">
        <v>1518</v>
      </c>
      <c r="E64" s="623">
        <v>250</v>
      </c>
      <c r="F64" s="623">
        <v>1980</v>
      </c>
      <c r="G64" s="635">
        <v>2162</v>
      </c>
      <c r="H64" s="636" t="s">
        <v>1555</v>
      </c>
    </row>
    <row r="65" spans="1:8" ht="15" customHeight="1" x14ac:dyDescent="0.2">
      <c r="A65" s="626">
        <v>781911</v>
      </c>
      <c r="B65" s="641" t="s">
        <v>1106</v>
      </c>
      <c r="C65" s="629" t="s">
        <v>1517</v>
      </c>
      <c r="D65" s="629" t="s">
        <v>1518</v>
      </c>
      <c r="E65" s="629">
        <v>250</v>
      </c>
      <c r="F65" s="629">
        <v>1980</v>
      </c>
      <c r="G65" s="631">
        <v>512</v>
      </c>
      <c r="H65" s="637" t="s">
        <v>1552</v>
      </c>
    </row>
    <row r="66" spans="1:8" ht="15" customHeight="1" x14ac:dyDescent="0.2">
      <c r="A66" s="644">
        <v>1078</v>
      </c>
      <c r="B66" s="642"/>
      <c r="C66" s="623" t="s">
        <v>1519</v>
      </c>
      <c r="D66" s="623" t="s">
        <v>1518</v>
      </c>
      <c r="E66" s="623">
        <v>250</v>
      </c>
      <c r="F66" s="623">
        <v>1979</v>
      </c>
      <c r="G66" s="635">
        <v>2251</v>
      </c>
      <c r="H66" s="636" t="s">
        <v>1552</v>
      </c>
    </row>
    <row r="67" spans="1:8" ht="15" customHeight="1" x14ac:dyDescent="0.2">
      <c r="A67" s="626">
        <v>28060</v>
      </c>
      <c r="B67" s="641" t="s">
        <v>472</v>
      </c>
      <c r="C67" s="629" t="s">
        <v>1517</v>
      </c>
      <c r="D67" s="629" t="s">
        <v>1520</v>
      </c>
      <c r="E67" s="629">
        <v>630</v>
      </c>
      <c r="F67" s="629">
        <v>1978</v>
      </c>
      <c r="G67" s="631">
        <v>898</v>
      </c>
      <c r="H67" s="637" t="s">
        <v>1549</v>
      </c>
    </row>
    <row r="68" spans="1:8" ht="15" customHeight="1" x14ac:dyDescent="0.2">
      <c r="A68" s="633">
        <v>70173</v>
      </c>
      <c r="B68" s="642"/>
      <c r="C68" s="623" t="s">
        <v>1519</v>
      </c>
      <c r="D68" s="623" t="s">
        <v>1520</v>
      </c>
      <c r="E68" s="623">
        <v>630</v>
      </c>
      <c r="F68" s="623">
        <v>1994</v>
      </c>
      <c r="G68" s="635">
        <v>2175</v>
      </c>
      <c r="H68" s="636" t="s">
        <v>1549</v>
      </c>
    </row>
    <row r="69" spans="1:8" ht="15" customHeight="1" x14ac:dyDescent="0.2">
      <c r="A69" s="626">
        <v>40702</v>
      </c>
      <c r="B69" s="643" t="s">
        <v>473</v>
      </c>
      <c r="C69" s="629" t="s">
        <v>1517</v>
      </c>
      <c r="D69" s="629" t="s">
        <v>1516</v>
      </c>
      <c r="E69" s="629">
        <v>400</v>
      </c>
      <c r="F69" s="629">
        <v>1989</v>
      </c>
      <c r="G69" s="631">
        <v>541</v>
      </c>
      <c r="H69" s="637" t="s">
        <v>1551</v>
      </c>
    </row>
    <row r="70" spans="1:8" ht="15" customHeight="1" x14ac:dyDescent="0.2">
      <c r="A70" s="633">
        <v>1689</v>
      </c>
      <c r="B70" s="642"/>
      <c r="C70" s="623" t="s">
        <v>1519</v>
      </c>
      <c r="D70" s="623" t="s">
        <v>1518</v>
      </c>
      <c r="E70" s="623">
        <v>250</v>
      </c>
      <c r="F70" s="623">
        <v>1981</v>
      </c>
      <c r="G70" s="635">
        <v>2188</v>
      </c>
      <c r="H70" s="636" t="s">
        <v>1555</v>
      </c>
    </row>
    <row r="71" spans="1:8" ht="15" customHeight="1" x14ac:dyDescent="0.2">
      <c r="A71" s="626">
        <v>23340</v>
      </c>
      <c r="B71" s="325" t="s">
        <v>1528</v>
      </c>
      <c r="C71" s="629" t="s">
        <v>1517</v>
      </c>
      <c r="D71" s="629" t="s">
        <v>1516</v>
      </c>
      <c r="E71" s="629">
        <v>400</v>
      </c>
      <c r="F71" s="629">
        <v>1985</v>
      </c>
      <c r="G71" s="631">
        <v>723</v>
      </c>
      <c r="H71" s="637" t="s">
        <v>1547</v>
      </c>
    </row>
    <row r="72" spans="1:8" ht="15" customHeight="1" x14ac:dyDescent="0.2">
      <c r="A72" s="633">
        <v>11985</v>
      </c>
      <c r="B72" s="634" t="s">
        <v>635</v>
      </c>
      <c r="C72" s="623" t="s">
        <v>1519</v>
      </c>
      <c r="D72" s="623" t="s">
        <v>1516</v>
      </c>
      <c r="E72" s="623">
        <v>400</v>
      </c>
      <c r="F72" s="623">
        <v>1981</v>
      </c>
      <c r="G72" s="635">
        <v>933</v>
      </c>
      <c r="H72" s="636" t="s">
        <v>1548</v>
      </c>
    </row>
    <row r="73" spans="1:8" ht="15" customHeight="1" x14ac:dyDescent="0.2">
      <c r="A73" s="626">
        <v>71247</v>
      </c>
      <c r="B73" s="627"/>
      <c r="C73" s="629" t="s">
        <v>1517</v>
      </c>
      <c r="D73" s="629" t="s">
        <v>1520</v>
      </c>
      <c r="E73" s="629">
        <v>630</v>
      </c>
      <c r="F73" s="629">
        <v>1995</v>
      </c>
      <c r="G73" s="631">
        <v>932</v>
      </c>
      <c r="H73" s="637" t="s">
        <v>1546</v>
      </c>
    </row>
    <row r="74" spans="1:8" ht="15" customHeight="1" x14ac:dyDescent="0.2">
      <c r="A74" s="633">
        <v>51427</v>
      </c>
      <c r="B74" s="634" t="s">
        <v>636</v>
      </c>
      <c r="C74" s="623" t="s">
        <v>1517</v>
      </c>
      <c r="D74" s="623" t="s">
        <v>1520</v>
      </c>
      <c r="E74" s="623">
        <v>630</v>
      </c>
      <c r="F74" s="623">
        <v>1989</v>
      </c>
      <c r="G74" s="635">
        <v>852</v>
      </c>
      <c r="H74" s="636" t="s">
        <v>1549</v>
      </c>
    </row>
    <row r="75" spans="1:8" ht="15" customHeight="1" x14ac:dyDescent="0.2">
      <c r="A75" s="626">
        <v>56617</v>
      </c>
      <c r="B75" s="627"/>
      <c r="C75" s="629" t="s">
        <v>1519</v>
      </c>
      <c r="D75" s="629" t="s">
        <v>1520</v>
      </c>
      <c r="E75" s="629">
        <v>630</v>
      </c>
      <c r="F75" s="629">
        <v>1990</v>
      </c>
      <c r="G75" s="631">
        <v>1940</v>
      </c>
      <c r="H75" s="637" t="s">
        <v>1549</v>
      </c>
    </row>
    <row r="76" spans="1:8" ht="15" customHeight="1" x14ac:dyDescent="0.2">
      <c r="A76" s="633">
        <v>40892</v>
      </c>
      <c r="B76" s="634" t="s">
        <v>637</v>
      </c>
      <c r="C76" s="623" t="s">
        <v>1517</v>
      </c>
      <c r="D76" s="623" t="s">
        <v>1520</v>
      </c>
      <c r="E76" s="623">
        <v>630</v>
      </c>
      <c r="F76" s="623">
        <v>1986</v>
      </c>
      <c r="G76" s="635">
        <v>802</v>
      </c>
      <c r="H76" s="636" t="s">
        <v>1549</v>
      </c>
    </row>
    <row r="77" spans="1:8" ht="15" customHeight="1" x14ac:dyDescent="0.2">
      <c r="A77" s="626">
        <v>27241</v>
      </c>
      <c r="B77" s="627"/>
      <c r="C77" s="629" t="s">
        <v>1519</v>
      </c>
      <c r="D77" s="629" t="s">
        <v>1520</v>
      </c>
      <c r="E77" s="629">
        <v>630</v>
      </c>
      <c r="F77" s="629">
        <v>1984</v>
      </c>
      <c r="G77" s="631">
        <v>1955</v>
      </c>
      <c r="H77" s="637" t="s">
        <v>1549</v>
      </c>
    </row>
    <row r="78" spans="1:8" ht="15" customHeight="1" x14ac:dyDescent="0.2">
      <c r="A78" s="633">
        <v>40904</v>
      </c>
      <c r="B78" s="634" t="s">
        <v>638</v>
      </c>
      <c r="C78" s="623" t="s">
        <v>1517</v>
      </c>
      <c r="D78" s="623" t="s">
        <v>1520</v>
      </c>
      <c r="E78" s="623">
        <v>630</v>
      </c>
      <c r="F78" s="623">
        <v>1986</v>
      </c>
      <c r="G78" s="635">
        <v>803</v>
      </c>
      <c r="H78" s="636" t="s">
        <v>1549</v>
      </c>
    </row>
    <row r="79" spans="1:8" ht="15" customHeight="1" x14ac:dyDescent="0.2">
      <c r="A79" s="626">
        <v>25244</v>
      </c>
      <c r="B79" s="627"/>
      <c r="C79" s="629" t="s">
        <v>1519</v>
      </c>
      <c r="D79" s="629" t="s">
        <v>1520</v>
      </c>
      <c r="E79" s="629">
        <v>630</v>
      </c>
      <c r="F79" s="629">
        <v>1983</v>
      </c>
      <c r="G79" s="631">
        <v>1971</v>
      </c>
      <c r="H79" s="637" t="s">
        <v>1549</v>
      </c>
    </row>
    <row r="80" spans="1:8" ht="15" customHeight="1" x14ac:dyDescent="0.2">
      <c r="A80" s="633">
        <v>68344</v>
      </c>
      <c r="B80" s="634" t="s">
        <v>639</v>
      </c>
      <c r="C80" s="623" t="s">
        <v>1517</v>
      </c>
      <c r="D80" s="623" t="s">
        <v>1520</v>
      </c>
      <c r="E80" s="623">
        <v>630</v>
      </c>
      <c r="F80" s="623">
        <v>1993</v>
      </c>
      <c r="G80" s="635">
        <v>908</v>
      </c>
      <c r="H80" s="636" t="s">
        <v>1549</v>
      </c>
    </row>
    <row r="81" spans="1:16" ht="15" customHeight="1" x14ac:dyDescent="0.2">
      <c r="A81" s="626">
        <v>56611</v>
      </c>
      <c r="B81" s="627"/>
      <c r="C81" s="629" t="s">
        <v>1519</v>
      </c>
      <c r="D81" s="629" t="s">
        <v>1520</v>
      </c>
      <c r="E81" s="629">
        <v>630</v>
      </c>
      <c r="F81" s="629">
        <v>1990</v>
      </c>
      <c r="G81" s="631">
        <v>2226</v>
      </c>
      <c r="H81" s="637" t="s">
        <v>1549</v>
      </c>
    </row>
    <row r="82" spans="1:16" ht="15" customHeight="1" x14ac:dyDescent="0.2">
      <c r="A82" s="633">
        <v>38854</v>
      </c>
      <c r="B82" s="634" t="s">
        <v>640</v>
      </c>
      <c r="C82" s="623" t="s">
        <v>1517</v>
      </c>
      <c r="D82" s="623" t="s">
        <v>1520</v>
      </c>
      <c r="E82" s="623">
        <v>630</v>
      </c>
      <c r="F82" s="623">
        <v>1986</v>
      </c>
      <c r="G82" s="635">
        <v>584</v>
      </c>
      <c r="H82" s="636" t="s">
        <v>1549</v>
      </c>
    </row>
    <row r="83" spans="1:16" ht="15" customHeight="1" x14ac:dyDescent="0.2">
      <c r="A83" s="626">
        <v>56664</v>
      </c>
      <c r="B83" s="627"/>
      <c r="C83" s="629" t="s">
        <v>1519</v>
      </c>
      <c r="D83" s="629" t="s">
        <v>1520</v>
      </c>
      <c r="E83" s="629">
        <v>630</v>
      </c>
      <c r="F83" s="629">
        <v>1982</v>
      </c>
      <c r="G83" s="631">
        <v>1239</v>
      </c>
      <c r="H83" s="637" t="s">
        <v>1549</v>
      </c>
    </row>
    <row r="84" spans="1:16" ht="15" customHeight="1" x14ac:dyDescent="0.2">
      <c r="A84" s="633">
        <v>38811</v>
      </c>
      <c r="B84" s="634" t="s">
        <v>641</v>
      </c>
      <c r="C84" s="623" t="s">
        <v>1517</v>
      </c>
      <c r="D84" s="623" t="s">
        <v>1520</v>
      </c>
      <c r="E84" s="623">
        <v>630</v>
      </c>
      <c r="F84" s="623">
        <v>1986</v>
      </c>
      <c r="G84" s="635">
        <v>625</v>
      </c>
      <c r="H84" s="636" t="s">
        <v>1549</v>
      </c>
    </row>
    <row r="85" spans="1:16" ht="15" customHeight="1" x14ac:dyDescent="0.2">
      <c r="A85" s="626">
        <v>6796</v>
      </c>
      <c r="B85" s="627"/>
      <c r="C85" s="629" t="s">
        <v>1519</v>
      </c>
      <c r="D85" s="629" t="s">
        <v>1520</v>
      </c>
      <c r="E85" s="629">
        <v>630</v>
      </c>
      <c r="F85" s="629">
        <v>1983</v>
      </c>
      <c r="G85" s="631">
        <v>1254</v>
      </c>
      <c r="H85" s="637" t="s">
        <v>1549</v>
      </c>
    </row>
    <row r="86" spans="1:16" ht="15" customHeight="1" x14ac:dyDescent="0.2">
      <c r="A86" s="633">
        <v>65892</v>
      </c>
      <c r="B86" s="634" t="s">
        <v>642</v>
      </c>
      <c r="C86" s="623" t="s">
        <v>1517</v>
      </c>
      <c r="D86" s="623" t="s">
        <v>1520</v>
      </c>
      <c r="E86" s="623">
        <v>630</v>
      </c>
      <c r="F86" s="623">
        <v>1992</v>
      </c>
      <c r="G86" s="635">
        <v>626</v>
      </c>
      <c r="H86" s="636" t="s">
        <v>1549</v>
      </c>
    </row>
    <row r="87" spans="1:16" ht="15" customHeight="1" x14ac:dyDescent="0.2">
      <c r="A87" s="626">
        <v>58582</v>
      </c>
      <c r="B87" s="627"/>
      <c r="C87" s="629" t="s">
        <v>1519</v>
      </c>
      <c r="D87" s="629" t="s">
        <v>1520</v>
      </c>
      <c r="E87" s="629">
        <v>630</v>
      </c>
      <c r="F87" s="629">
        <v>1982</v>
      </c>
      <c r="G87" s="631">
        <v>1270</v>
      </c>
      <c r="H87" s="637" t="s">
        <v>1549</v>
      </c>
    </row>
    <row r="88" spans="1:16" ht="15" customHeight="1" x14ac:dyDescent="0.2">
      <c r="A88" s="633">
        <v>56203</v>
      </c>
      <c r="B88" s="634" t="s">
        <v>643</v>
      </c>
      <c r="C88" s="623" t="s">
        <v>1517</v>
      </c>
      <c r="D88" s="623" t="s">
        <v>1520</v>
      </c>
      <c r="E88" s="623">
        <v>630</v>
      </c>
      <c r="F88" s="623">
        <v>1990</v>
      </c>
      <c r="G88" s="635">
        <v>652</v>
      </c>
      <c r="H88" s="636" t="s">
        <v>1549</v>
      </c>
    </row>
    <row r="89" spans="1:16" ht="15" customHeight="1" x14ac:dyDescent="0.2">
      <c r="A89" s="626">
        <v>18711</v>
      </c>
      <c r="B89" s="627"/>
      <c r="C89" s="629" t="s">
        <v>1519</v>
      </c>
      <c r="D89" s="629" t="s">
        <v>1520</v>
      </c>
      <c r="E89" s="629">
        <v>630</v>
      </c>
      <c r="F89" s="629">
        <v>1981</v>
      </c>
      <c r="G89" s="631">
        <v>653</v>
      </c>
      <c r="H89" s="637" t="s">
        <v>1549</v>
      </c>
    </row>
    <row r="90" spans="1:16" ht="15" customHeight="1" x14ac:dyDescent="0.2">
      <c r="A90" s="633">
        <v>756766</v>
      </c>
      <c r="B90" s="634" t="s">
        <v>645</v>
      </c>
      <c r="C90" s="623" t="s">
        <v>1517</v>
      </c>
      <c r="D90" s="623" t="s">
        <v>1518</v>
      </c>
      <c r="E90" s="623">
        <v>250</v>
      </c>
      <c r="F90" s="623">
        <v>1979</v>
      </c>
      <c r="G90" s="635">
        <v>699</v>
      </c>
      <c r="H90" s="636" t="s">
        <v>1552</v>
      </c>
    </row>
    <row r="91" spans="1:16" ht="15" customHeight="1" x14ac:dyDescent="0.2">
      <c r="A91" s="626">
        <v>1505</v>
      </c>
      <c r="B91" s="627"/>
      <c r="C91" s="629" t="s">
        <v>1519</v>
      </c>
      <c r="D91" s="629" t="s">
        <v>1518</v>
      </c>
      <c r="E91" s="629">
        <v>250</v>
      </c>
      <c r="F91" s="629">
        <v>1984</v>
      </c>
      <c r="G91" s="631">
        <v>700</v>
      </c>
      <c r="H91" s="637" t="s">
        <v>1552</v>
      </c>
      <c r="J91" s="120"/>
      <c r="K91" s="120"/>
      <c r="L91" s="120"/>
      <c r="M91" s="120"/>
      <c r="N91" s="120"/>
      <c r="O91" s="120"/>
      <c r="P91" s="120"/>
    </row>
    <row r="92" spans="1:16" ht="15" customHeight="1" x14ac:dyDescent="0.2">
      <c r="A92" s="633">
        <v>1321303</v>
      </c>
      <c r="B92" s="634" t="s">
        <v>646</v>
      </c>
      <c r="C92" s="623" t="s">
        <v>1517</v>
      </c>
      <c r="D92" s="623" t="s">
        <v>1523</v>
      </c>
      <c r="E92" s="623">
        <v>400</v>
      </c>
      <c r="F92" s="623">
        <v>1991</v>
      </c>
      <c r="G92" s="635">
        <v>746</v>
      </c>
      <c r="H92" s="636" t="s">
        <v>1547</v>
      </c>
      <c r="J92" s="120"/>
      <c r="K92" s="120"/>
      <c r="L92" s="120"/>
      <c r="M92" s="120"/>
      <c r="N92" s="120"/>
      <c r="O92" s="120"/>
      <c r="P92" s="120"/>
    </row>
    <row r="93" spans="1:16" ht="15" customHeight="1" x14ac:dyDescent="0.2">
      <c r="A93" s="626">
        <v>1319161</v>
      </c>
      <c r="B93" s="627"/>
      <c r="C93" s="629" t="s">
        <v>1519</v>
      </c>
      <c r="D93" s="629" t="s">
        <v>1523</v>
      </c>
      <c r="E93" s="629">
        <v>400</v>
      </c>
      <c r="F93" s="629">
        <v>1991</v>
      </c>
      <c r="G93" s="631">
        <v>535</v>
      </c>
      <c r="H93" s="637" t="s">
        <v>1551</v>
      </c>
      <c r="J93" s="120"/>
      <c r="K93" s="120"/>
      <c r="L93" s="120"/>
      <c r="M93" s="120"/>
      <c r="N93" s="120"/>
      <c r="O93" s="120"/>
      <c r="P93" s="120"/>
    </row>
    <row r="94" spans="1:16" ht="15" customHeight="1" x14ac:dyDescent="0.2">
      <c r="A94" s="633">
        <v>5075</v>
      </c>
      <c r="B94" s="634" t="s">
        <v>247</v>
      </c>
      <c r="C94" s="623" t="s">
        <v>1517</v>
      </c>
      <c r="D94" s="623" t="s">
        <v>1518</v>
      </c>
      <c r="E94" s="623">
        <v>250</v>
      </c>
      <c r="F94" s="623">
        <v>1984</v>
      </c>
      <c r="G94" s="635">
        <v>1898</v>
      </c>
      <c r="H94" s="636" t="s">
        <v>1554</v>
      </c>
      <c r="I94" s="121"/>
      <c r="J94" s="122"/>
      <c r="K94" s="122"/>
      <c r="L94" s="122"/>
      <c r="M94" s="117"/>
      <c r="N94" s="726"/>
      <c r="O94" s="726"/>
      <c r="P94" s="120"/>
    </row>
    <row r="95" spans="1:16" ht="15" customHeight="1" x14ac:dyDescent="0.2">
      <c r="A95" s="626">
        <v>4439</v>
      </c>
      <c r="B95" s="627"/>
      <c r="C95" s="629" t="s">
        <v>1519</v>
      </c>
      <c r="D95" s="629" t="s">
        <v>1516</v>
      </c>
      <c r="E95" s="629">
        <v>400</v>
      </c>
      <c r="F95" s="629">
        <v>1978</v>
      </c>
      <c r="G95" s="631">
        <v>719</v>
      </c>
      <c r="H95" s="637" t="s">
        <v>1551</v>
      </c>
      <c r="I95" s="123"/>
      <c r="J95" s="117"/>
      <c r="K95" s="117"/>
      <c r="L95" s="117"/>
      <c r="M95" s="117"/>
      <c r="N95" s="117"/>
      <c r="O95" s="117"/>
      <c r="P95" s="120"/>
    </row>
    <row r="96" spans="1:16" ht="15" customHeight="1" x14ac:dyDescent="0.2">
      <c r="A96" s="633">
        <v>16235</v>
      </c>
      <c r="B96" s="634" t="s">
        <v>248</v>
      </c>
      <c r="C96" s="623" t="s">
        <v>1517</v>
      </c>
      <c r="D96" s="623" t="s">
        <v>1516</v>
      </c>
      <c r="E96" s="623">
        <v>400</v>
      </c>
      <c r="F96" s="623">
        <v>1985</v>
      </c>
      <c r="G96" s="635">
        <v>720</v>
      </c>
      <c r="H96" s="636" t="s">
        <v>1551</v>
      </c>
      <c r="I96" s="121"/>
      <c r="J96" s="120"/>
      <c r="K96" s="120"/>
      <c r="L96" s="120"/>
      <c r="M96" s="120"/>
      <c r="N96" s="120"/>
      <c r="O96" s="120"/>
      <c r="P96" s="120"/>
    </row>
    <row r="97" spans="1:16" ht="15" customHeight="1" x14ac:dyDescent="0.2">
      <c r="A97" s="626">
        <v>72158</v>
      </c>
      <c r="B97" s="627"/>
      <c r="C97" s="629" t="s">
        <v>1519</v>
      </c>
      <c r="D97" s="629" t="s">
        <v>1516</v>
      </c>
      <c r="E97" s="629">
        <v>400</v>
      </c>
      <c r="F97" s="629">
        <v>1980</v>
      </c>
      <c r="G97" s="631">
        <v>721</v>
      </c>
      <c r="H97" s="637" t="s">
        <v>1551</v>
      </c>
      <c r="I97" s="123"/>
      <c r="J97" s="120"/>
      <c r="K97" s="120"/>
      <c r="L97" s="120"/>
      <c r="M97" s="120"/>
      <c r="N97" s="120"/>
      <c r="O97" s="120"/>
      <c r="P97" s="120"/>
    </row>
    <row r="98" spans="1:16" ht="15" customHeight="1" x14ac:dyDescent="0.2">
      <c r="A98" s="633">
        <v>65896</v>
      </c>
      <c r="B98" s="634" t="s">
        <v>249</v>
      </c>
      <c r="C98" s="623" t="s">
        <v>1517</v>
      </c>
      <c r="D98" s="623" t="s">
        <v>1520</v>
      </c>
      <c r="E98" s="623">
        <v>630</v>
      </c>
      <c r="F98" s="623">
        <v>1992</v>
      </c>
      <c r="G98" s="635">
        <v>517</v>
      </c>
      <c r="H98" s="636" t="s">
        <v>1553</v>
      </c>
      <c r="I98" s="118"/>
      <c r="J98" s="120"/>
      <c r="K98" s="120"/>
      <c r="L98" s="120"/>
      <c r="M98" s="120"/>
      <c r="N98" s="120"/>
      <c r="O98" s="120"/>
      <c r="P98" s="120"/>
    </row>
    <row r="99" spans="1:16" ht="15" customHeight="1" x14ac:dyDescent="0.2">
      <c r="A99" s="626">
        <v>65926</v>
      </c>
      <c r="B99" s="627"/>
      <c r="C99" s="629" t="s">
        <v>1519</v>
      </c>
      <c r="D99" s="629" t="s">
        <v>1520</v>
      </c>
      <c r="E99" s="629">
        <v>630</v>
      </c>
      <c r="F99" s="629">
        <v>1992</v>
      </c>
      <c r="G99" s="631">
        <v>909</v>
      </c>
      <c r="H99" s="637" t="s">
        <v>1549</v>
      </c>
      <c r="I99" s="124"/>
    </row>
    <row r="100" spans="1:16" ht="15" customHeight="1" x14ac:dyDescent="0.2">
      <c r="A100" s="633">
        <v>31913</v>
      </c>
      <c r="B100" s="640" t="s">
        <v>1521</v>
      </c>
      <c r="C100" s="623" t="s">
        <v>1517</v>
      </c>
      <c r="D100" s="623" t="s">
        <v>1520</v>
      </c>
      <c r="E100" s="623">
        <v>630</v>
      </c>
      <c r="F100" s="623">
        <v>1984</v>
      </c>
      <c r="G100" s="635">
        <v>1075</v>
      </c>
      <c r="H100" s="636" t="s">
        <v>1549</v>
      </c>
      <c r="I100" s="118"/>
    </row>
    <row r="101" spans="1:16" ht="15" customHeight="1" x14ac:dyDescent="0.2">
      <c r="A101" s="626">
        <v>4290</v>
      </c>
      <c r="B101" s="641" t="s">
        <v>332</v>
      </c>
      <c r="C101" s="629" t="s">
        <v>1517</v>
      </c>
      <c r="D101" s="629" t="s">
        <v>1516</v>
      </c>
      <c r="E101" s="629">
        <v>400</v>
      </c>
      <c r="F101" s="629">
        <v>1984</v>
      </c>
      <c r="G101" s="631">
        <v>580</v>
      </c>
      <c r="H101" s="637" t="s">
        <v>1551</v>
      </c>
      <c r="I101" s="118"/>
    </row>
    <row r="102" spans="1:16" ht="15" customHeight="1" x14ac:dyDescent="0.2">
      <c r="A102" s="633">
        <v>51602</v>
      </c>
      <c r="B102" s="642"/>
      <c r="C102" s="623" t="s">
        <v>1519</v>
      </c>
      <c r="D102" s="623" t="s">
        <v>1520</v>
      </c>
      <c r="E102" s="623">
        <v>630</v>
      </c>
      <c r="F102" s="623">
        <v>1989</v>
      </c>
      <c r="G102" s="635">
        <v>579</v>
      </c>
      <c r="H102" s="636" t="s">
        <v>1549</v>
      </c>
      <c r="I102" s="118"/>
    </row>
    <row r="103" spans="1:16" ht="15" customHeight="1" x14ac:dyDescent="0.2">
      <c r="A103" s="626">
        <v>23272</v>
      </c>
      <c r="B103" s="641" t="s">
        <v>333</v>
      </c>
      <c r="C103" s="629" t="s">
        <v>1517</v>
      </c>
      <c r="D103" s="629" t="s">
        <v>1516</v>
      </c>
      <c r="E103" s="629">
        <v>400</v>
      </c>
      <c r="F103" s="629">
        <v>1985</v>
      </c>
      <c r="G103" s="631">
        <v>552</v>
      </c>
      <c r="H103" s="637" t="s">
        <v>1551</v>
      </c>
      <c r="I103" s="118"/>
    </row>
    <row r="104" spans="1:16" ht="15" customHeight="1" x14ac:dyDescent="0.2">
      <c r="A104" s="633">
        <v>71460</v>
      </c>
      <c r="B104" s="642"/>
      <c r="C104" s="623" t="s">
        <v>1519</v>
      </c>
      <c r="D104" s="623" t="s">
        <v>1516</v>
      </c>
      <c r="E104" s="623">
        <v>400</v>
      </c>
      <c r="F104" s="623">
        <v>1980</v>
      </c>
      <c r="G104" s="635">
        <v>548</v>
      </c>
      <c r="H104" s="636" t="s">
        <v>1551</v>
      </c>
      <c r="I104" s="118"/>
    </row>
    <row r="105" spans="1:16" ht="15" customHeight="1" x14ac:dyDescent="0.2">
      <c r="A105" s="626">
        <v>36799</v>
      </c>
      <c r="B105" s="641" t="s">
        <v>334</v>
      </c>
      <c r="C105" s="629" t="s">
        <v>1517</v>
      </c>
      <c r="D105" s="629" t="s">
        <v>1516</v>
      </c>
      <c r="E105" s="629">
        <v>400</v>
      </c>
      <c r="F105" s="629">
        <v>1988</v>
      </c>
      <c r="G105" s="631">
        <v>555</v>
      </c>
      <c r="H105" s="637" t="s">
        <v>1551</v>
      </c>
      <c r="I105" s="118"/>
    </row>
    <row r="106" spans="1:16" ht="15" customHeight="1" x14ac:dyDescent="0.2">
      <c r="A106" s="633">
        <v>11846</v>
      </c>
      <c r="B106" s="642"/>
      <c r="C106" s="623" t="s">
        <v>1519</v>
      </c>
      <c r="D106" s="623" t="s">
        <v>1516</v>
      </c>
      <c r="E106" s="623">
        <v>400</v>
      </c>
      <c r="F106" s="623">
        <v>1981</v>
      </c>
      <c r="G106" s="635">
        <v>581</v>
      </c>
      <c r="H106" s="636" t="s">
        <v>1548</v>
      </c>
      <c r="I106" s="118"/>
    </row>
    <row r="107" spans="1:16" ht="15" customHeight="1" x14ac:dyDescent="0.2">
      <c r="A107" s="626">
        <v>73796</v>
      </c>
      <c r="B107" s="641" t="s">
        <v>335</v>
      </c>
      <c r="C107" s="629" t="s">
        <v>1517</v>
      </c>
      <c r="D107" s="629" t="s">
        <v>1520</v>
      </c>
      <c r="E107" s="629">
        <v>630</v>
      </c>
      <c r="F107" s="629">
        <v>1985</v>
      </c>
      <c r="G107" s="631">
        <v>712</v>
      </c>
      <c r="H107" s="637" t="s">
        <v>1549</v>
      </c>
      <c r="I107" s="118"/>
    </row>
    <row r="108" spans="1:16" ht="15" customHeight="1" x14ac:dyDescent="0.2">
      <c r="A108" s="633">
        <v>73950</v>
      </c>
      <c r="B108" s="642"/>
      <c r="C108" s="623" t="s">
        <v>1519</v>
      </c>
      <c r="D108" s="623" t="s">
        <v>1520</v>
      </c>
      <c r="E108" s="623">
        <v>630</v>
      </c>
      <c r="F108" s="623">
        <v>1985</v>
      </c>
      <c r="G108" s="635">
        <v>713</v>
      </c>
      <c r="H108" s="636" t="s">
        <v>1549</v>
      </c>
      <c r="I108" s="118"/>
    </row>
    <row r="109" spans="1:16" ht="15" customHeight="1" x14ac:dyDescent="0.2">
      <c r="A109" s="626">
        <v>4007</v>
      </c>
      <c r="B109" s="641" t="s">
        <v>337</v>
      </c>
      <c r="C109" s="629" t="s">
        <v>1517</v>
      </c>
      <c r="D109" s="629" t="s">
        <v>1520</v>
      </c>
      <c r="E109" s="629">
        <v>630</v>
      </c>
      <c r="F109" s="629">
        <v>1982</v>
      </c>
      <c r="G109" s="631">
        <v>542</v>
      </c>
      <c r="H109" s="637" t="s">
        <v>1549</v>
      </c>
      <c r="I109" s="118"/>
    </row>
    <row r="110" spans="1:16" ht="15" customHeight="1" x14ac:dyDescent="0.2">
      <c r="A110" s="633">
        <v>486619</v>
      </c>
      <c r="B110" s="642"/>
      <c r="C110" s="623" t="s">
        <v>1519</v>
      </c>
      <c r="D110" s="623" t="s">
        <v>1520</v>
      </c>
      <c r="E110" s="623">
        <v>630</v>
      </c>
      <c r="F110" s="623">
        <v>1980</v>
      </c>
      <c r="G110" s="635">
        <v>722</v>
      </c>
      <c r="H110" s="636" t="s">
        <v>1549</v>
      </c>
      <c r="I110" s="118"/>
    </row>
    <row r="111" spans="1:16" ht="15" customHeight="1" x14ac:dyDescent="0.2">
      <c r="A111" s="626">
        <v>4341</v>
      </c>
      <c r="B111" s="641" t="s">
        <v>338</v>
      </c>
      <c r="C111" s="629" t="s">
        <v>1517</v>
      </c>
      <c r="D111" s="629" t="s">
        <v>1516</v>
      </c>
      <c r="E111" s="629">
        <v>400</v>
      </c>
      <c r="F111" s="629">
        <v>1978</v>
      </c>
      <c r="G111" s="631">
        <v>601</v>
      </c>
      <c r="H111" s="637" t="s">
        <v>1551</v>
      </c>
      <c r="I111" s="118"/>
    </row>
    <row r="112" spans="1:16" ht="15" customHeight="1" x14ac:dyDescent="0.2">
      <c r="A112" s="633">
        <v>9195</v>
      </c>
      <c r="B112" s="642"/>
      <c r="C112" s="623" t="s">
        <v>1519</v>
      </c>
      <c r="D112" s="623" t="s">
        <v>1516</v>
      </c>
      <c r="E112" s="623">
        <v>400</v>
      </c>
      <c r="F112" s="623">
        <v>1979</v>
      </c>
      <c r="G112" s="635">
        <v>602</v>
      </c>
      <c r="H112" s="636" t="s">
        <v>1551</v>
      </c>
      <c r="I112" s="118"/>
    </row>
    <row r="113" spans="1:9" ht="15" customHeight="1" x14ac:dyDescent="0.2">
      <c r="A113" s="626">
        <v>8948</v>
      </c>
      <c r="B113" s="641" t="s">
        <v>339</v>
      </c>
      <c r="C113" s="629" t="s">
        <v>1517</v>
      </c>
      <c r="D113" s="629" t="s">
        <v>1516</v>
      </c>
      <c r="E113" s="629">
        <v>400</v>
      </c>
      <c r="F113" s="629">
        <v>1980</v>
      </c>
      <c r="G113" s="631">
        <v>581</v>
      </c>
      <c r="H113" s="637" t="s">
        <v>1551</v>
      </c>
      <c r="I113" s="118"/>
    </row>
    <row r="114" spans="1:9" ht="15" customHeight="1" x14ac:dyDescent="0.2">
      <c r="A114" s="633">
        <v>21180</v>
      </c>
      <c r="B114" s="642"/>
      <c r="C114" s="623" t="s">
        <v>1519</v>
      </c>
      <c r="D114" s="623" t="s">
        <v>1520</v>
      </c>
      <c r="E114" s="623">
        <v>630</v>
      </c>
      <c r="F114" s="623">
        <v>1982</v>
      </c>
      <c r="G114" s="635">
        <v>1452</v>
      </c>
      <c r="H114" s="636" t="s">
        <v>1549</v>
      </c>
      <c r="I114" s="118"/>
    </row>
    <row r="115" spans="1:9" ht="15" customHeight="1" x14ac:dyDescent="0.2">
      <c r="A115" s="626">
        <v>40906</v>
      </c>
      <c r="B115" s="641" t="s">
        <v>340</v>
      </c>
      <c r="C115" s="629" t="s">
        <v>1517</v>
      </c>
      <c r="D115" s="629" t="s">
        <v>1520</v>
      </c>
      <c r="E115" s="629">
        <v>630</v>
      </c>
      <c r="F115" s="629">
        <v>1986</v>
      </c>
      <c r="G115" s="631">
        <v>600</v>
      </c>
      <c r="H115" s="637" t="s">
        <v>1549</v>
      </c>
      <c r="I115" s="118"/>
    </row>
    <row r="116" spans="1:9" ht="15" customHeight="1" x14ac:dyDescent="0.2">
      <c r="A116" s="633">
        <v>7652</v>
      </c>
      <c r="B116" s="642"/>
      <c r="C116" s="623" t="s">
        <v>1519</v>
      </c>
      <c r="D116" s="623" t="s">
        <v>1520</v>
      </c>
      <c r="E116" s="623">
        <v>630</v>
      </c>
      <c r="F116" s="623">
        <v>1978</v>
      </c>
      <c r="G116" s="635">
        <v>1466</v>
      </c>
      <c r="H116" s="636" t="s">
        <v>1546</v>
      </c>
      <c r="I116" s="118"/>
    </row>
    <row r="117" spans="1:9" ht="15" customHeight="1" x14ac:dyDescent="0.2">
      <c r="A117" s="626">
        <v>65883</v>
      </c>
      <c r="B117" s="641" t="s">
        <v>341</v>
      </c>
      <c r="C117" s="629" t="s">
        <v>1517</v>
      </c>
      <c r="D117" s="629" t="s">
        <v>1520</v>
      </c>
      <c r="E117" s="629">
        <v>630</v>
      </c>
      <c r="F117" s="629">
        <v>1992</v>
      </c>
      <c r="G117" s="631">
        <v>1482</v>
      </c>
      <c r="H117" s="637" t="s">
        <v>1549</v>
      </c>
      <c r="I117" s="118"/>
    </row>
    <row r="118" spans="1:9" ht="15" customHeight="1" x14ac:dyDescent="0.2">
      <c r="A118" s="633">
        <v>822</v>
      </c>
      <c r="B118" s="642"/>
      <c r="C118" s="623" t="s">
        <v>1519</v>
      </c>
      <c r="D118" s="623" t="s">
        <v>1516</v>
      </c>
      <c r="E118" s="623">
        <v>400</v>
      </c>
      <c r="F118" s="623">
        <v>1982</v>
      </c>
      <c r="G118" s="635">
        <v>562</v>
      </c>
      <c r="H118" s="636" t="s">
        <v>1551</v>
      </c>
      <c r="I118" s="118"/>
    </row>
    <row r="119" spans="1:9" ht="15" customHeight="1" x14ac:dyDescent="0.2">
      <c r="A119" s="626">
        <v>29831</v>
      </c>
      <c r="B119" s="643" t="s">
        <v>373</v>
      </c>
      <c r="C119" s="629" t="s">
        <v>1517</v>
      </c>
      <c r="D119" s="629" t="s">
        <v>1520</v>
      </c>
      <c r="E119" s="629">
        <v>630</v>
      </c>
      <c r="F119" s="629">
        <v>1984</v>
      </c>
      <c r="G119" s="631">
        <v>545</v>
      </c>
      <c r="H119" s="637" t="s">
        <v>1549</v>
      </c>
      <c r="I119" s="118"/>
    </row>
    <row r="120" spans="1:9" ht="15" customHeight="1" x14ac:dyDescent="0.2">
      <c r="A120" s="633">
        <v>8667</v>
      </c>
      <c r="B120" s="642"/>
      <c r="C120" s="623" t="s">
        <v>1519</v>
      </c>
      <c r="D120" s="623" t="s">
        <v>1520</v>
      </c>
      <c r="E120" s="623">
        <v>630</v>
      </c>
      <c r="F120" s="623">
        <v>1984</v>
      </c>
      <c r="G120" s="635">
        <v>631</v>
      </c>
      <c r="H120" s="636" t="s">
        <v>1549</v>
      </c>
      <c r="I120" s="118"/>
    </row>
    <row r="121" spans="1:9" ht="15" customHeight="1" x14ac:dyDescent="0.2">
      <c r="A121" s="626">
        <v>819863</v>
      </c>
      <c r="B121" s="643" t="s">
        <v>374</v>
      </c>
      <c r="C121" s="629" t="s">
        <v>1517</v>
      </c>
      <c r="D121" s="629" t="s">
        <v>1520</v>
      </c>
      <c r="E121" s="629">
        <v>630</v>
      </c>
      <c r="F121" s="629">
        <v>1981</v>
      </c>
      <c r="G121" s="631">
        <v>726</v>
      </c>
      <c r="H121" s="637" t="s">
        <v>1549</v>
      </c>
      <c r="I121" s="118"/>
    </row>
    <row r="122" spans="1:9" ht="15" customHeight="1" x14ac:dyDescent="0.2">
      <c r="A122" s="633">
        <v>19745</v>
      </c>
      <c r="B122" s="642"/>
      <c r="C122" s="623" t="s">
        <v>1519</v>
      </c>
      <c r="D122" s="623" t="s">
        <v>1520</v>
      </c>
      <c r="E122" s="623">
        <v>630</v>
      </c>
      <c r="F122" s="623">
        <v>1981</v>
      </c>
      <c r="G122" s="635">
        <v>727</v>
      </c>
      <c r="H122" s="636" t="s">
        <v>1549</v>
      </c>
      <c r="I122" s="118"/>
    </row>
    <row r="123" spans="1:9" ht="15" customHeight="1" x14ac:dyDescent="0.2">
      <c r="A123" s="626">
        <v>63789</v>
      </c>
      <c r="B123" s="641" t="s">
        <v>382</v>
      </c>
      <c r="C123" s="629" t="s">
        <v>1517</v>
      </c>
      <c r="D123" s="629" t="s">
        <v>1520</v>
      </c>
      <c r="E123" s="629">
        <v>630</v>
      </c>
      <c r="F123" s="629">
        <v>1991</v>
      </c>
      <c r="G123" s="631">
        <v>1527</v>
      </c>
      <c r="H123" s="637" t="s">
        <v>1549</v>
      </c>
      <c r="I123" s="118"/>
    </row>
    <row r="124" spans="1:9" ht="15" customHeight="1" x14ac:dyDescent="0.2">
      <c r="A124" s="633">
        <v>12289</v>
      </c>
      <c r="B124" s="642"/>
      <c r="C124" s="623" t="s">
        <v>1519</v>
      </c>
      <c r="D124" s="623" t="s">
        <v>1516</v>
      </c>
      <c r="E124" s="623">
        <v>400</v>
      </c>
      <c r="F124" s="623">
        <v>1981</v>
      </c>
      <c r="G124" s="635">
        <v>566</v>
      </c>
      <c r="H124" s="636" t="s">
        <v>1547</v>
      </c>
      <c r="I124" s="118"/>
    </row>
    <row r="125" spans="1:9" ht="15" customHeight="1" x14ac:dyDescent="0.2">
      <c r="A125" s="626">
        <v>11986</v>
      </c>
      <c r="B125" s="641" t="s">
        <v>395</v>
      </c>
      <c r="C125" s="629" t="s">
        <v>1517</v>
      </c>
      <c r="D125" s="629" t="s">
        <v>1516</v>
      </c>
      <c r="E125" s="629">
        <v>400</v>
      </c>
      <c r="F125" s="629">
        <v>1981</v>
      </c>
      <c r="G125" s="631">
        <v>563</v>
      </c>
      <c r="H125" s="637" t="s">
        <v>1551</v>
      </c>
      <c r="I125" s="118"/>
    </row>
    <row r="126" spans="1:9" ht="15" customHeight="1" x14ac:dyDescent="0.2">
      <c r="A126" s="633">
        <v>57986</v>
      </c>
      <c r="B126" s="642"/>
      <c r="C126" s="623" t="s">
        <v>1519</v>
      </c>
      <c r="D126" s="623" t="s">
        <v>1516</v>
      </c>
      <c r="E126" s="623">
        <v>400</v>
      </c>
      <c r="F126" s="623">
        <v>1993</v>
      </c>
      <c r="G126" s="635">
        <v>564</v>
      </c>
      <c r="H126" s="636" t="s">
        <v>1551</v>
      </c>
      <c r="I126" s="118"/>
    </row>
    <row r="127" spans="1:9" ht="15" customHeight="1" x14ac:dyDescent="0.2">
      <c r="A127" s="626">
        <v>23546</v>
      </c>
      <c r="B127" s="641" t="s">
        <v>401</v>
      </c>
      <c r="C127" s="629" t="s">
        <v>1517</v>
      </c>
      <c r="D127" s="629" t="s">
        <v>1516</v>
      </c>
      <c r="E127" s="629">
        <v>400</v>
      </c>
      <c r="F127" s="629">
        <v>2010</v>
      </c>
      <c r="G127" s="639">
        <v>2057</v>
      </c>
      <c r="H127" s="637" t="s">
        <v>1558</v>
      </c>
      <c r="I127" s="118"/>
    </row>
    <row r="128" spans="1:9" ht="15" customHeight="1" x14ac:dyDescent="0.2">
      <c r="A128" s="633">
        <v>18296</v>
      </c>
      <c r="B128" s="642"/>
      <c r="C128" s="623" t="s">
        <v>1519</v>
      </c>
      <c r="D128" s="623" t="s">
        <v>1516</v>
      </c>
      <c r="E128" s="623">
        <v>400</v>
      </c>
      <c r="F128" s="623">
        <v>1984</v>
      </c>
      <c r="G128" s="635">
        <v>568</v>
      </c>
      <c r="H128" s="636" t="s">
        <v>1547</v>
      </c>
      <c r="I128" s="118"/>
    </row>
    <row r="129" spans="1:9" ht="15" customHeight="1" x14ac:dyDescent="0.2">
      <c r="A129" s="626">
        <v>16256</v>
      </c>
      <c r="B129" s="641" t="s">
        <v>417</v>
      </c>
      <c r="C129" s="629" t="s">
        <v>1517</v>
      </c>
      <c r="D129" s="629" t="s">
        <v>1516</v>
      </c>
      <c r="E129" s="629">
        <v>400</v>
      </c>
      <c r="F129" s="629">
        <v>1983</v>
      </c>
      <c r="G129" s="631">
        <v>614</v>
      </c>
      <c r="H129" s="637" t="s">
        <v>1551</v>
      </c>
      <c r="I129" s="118"/>
    </row>
    <row r="130" spans="1:9" ht="15" customHeight="1" x14ac:dyDescent="0.2">
      <c r="A130" s="633">
        <v>12823</v>
      </c>
      <c r="B130" s="642"/>
      <c r="C130" s="623" t="s">
        <v>1519</v>
      </c>
      <c r="D130" s="623" t="s">
        <v>1516</v>
      </c>
      <c r="E130" s="623">
        <v>400</v>
      </c>
      <c r="F130" s="623">
        <v>1982</v>
      </c>
      <c r="G130" s="635">
        <v>615</v>
      </c>
      <c r="H130" s="636" t="s">
        <v>1551</v>
      </c>
      <c r="I130" s="118"/>
    </row>
    <row r="131" spans="1:9" ht="15" customHeight="1" x14ac:dyDescent="0.2">
      <c r="A131" s="626">
        <v>40613</v>
      </c>
      <c r="B131" s="641" t="s">
        <v>428</v>
      </c>
      <c r="C131" s="629" t="s">
        <v>1517</v>
      </c>
      <c r="D131" s="629" t="s">
        <v>1516</v>
      </c>
      <c r="E131" s="629">
        <v>400</v>
      </c>
      <c r="F131" s="629">
        <v>1989</v>
      </c>
      <c r="G131" s="631">
        <v>569</v>
      </c>
      <c r="H131" s="637" t="s">
        <v>1547</v>
      </c>
      <c r="I131" s="118"/>
    </row>
    <row r="132" spans="1:9" ht="15" customHeight="1" x14ac:dyDescent="0.2">
      <c r="A132" s="633">
        <v>19805</v>
      </c>
      <c r="B132" s="642"/>
      <c r="C132" s="623" t="s">
        <v>1519</v>
      </c>
      <c r="D132" s="623" t="s">
        <v>1520</v>
      </c>
      <c r="E132" s="623">
        <v>630</v>
      </c>
      <c r="F132" s="623">
        <v>1981</v>
      </c>
      <c r="G132" s="635">
        <v>749</v>
      </c>
      <c r="H132" s="636" t="s">
        <v>1549</v>
      </c>
      <c r="I132" s="118"/>
    </row>
    <row r="133" spans="1:9" ht="15" customHeight="1" x14ac:dyDescent="0.2">
      <c r="A133" s="626">
        <v>33537</v>
      </c>
      <c r="B133" s="641" t="s">
        <v>433</v>
      </c>
      <c r="C133" s="629" t="s">
        <v>1517</v>
      </c>
      <c r="D133" s="629" t="s">
        <v>1516</v>
      </c>
      <c r="E133" s="629">
        <v>400</v>
      </c>
      <c r="F133" s="629">
        <v>1978</v>
      </c>
      <c r="G133" s="631">
        <v>603</v>
      </c>
      <c r="H133" s="637" t="s">
        <v>1551</v>
      </c>
      <c r="I133" s="118"/>
    </row>
    <row r="134" spans="1:9" ht="15" customHeight="1" x14ac:dyDescent="0.2">
      <c r="A134" s="633">
        <v>29046</v>
      </c>
      <c r="B134" s="642"/>
      <c r="C134" s="623" t="s">
        <v>1519</v>
      </c>
      <c r="D134" s="623" t="s">
        <v>1516</v>
      </c>
      <c r="E134" s="623">
        <v>400</v>
      </c>
      <c r="F134" s="623">
        <v>1978</v>
      </c>
      <c r="G134" s="635">
        <v>604</v>
      </c>
      <c r="H134" s="636" t="s">
        <v>1551</v>
      </c>
      <c r="I134" s="118"/>
    </row>
    <row r="135" spans="1:9" ht="15" customHeight="1" x14ac:dyDescent="0.2">
      <c r="A135" s="626">
        <v>24642</v>
      </c>
      <c r="B135" s="641" t="s">
        <v>453</v>
      </c>
      <c r="C135" s="629" t="s">
        <v>1517</v>
      </c>
      <c r="D135" s="629" t="s">
        <v>1520</v>
      </c>
      <c r="E135" s="629">
        <v>630</v>
      </c>
      <c r="F135" s="629">
        <v>1983</v>
      </c>
      <c r="G135" s="631">
        <v>801</v>
      </c>
      <c r="H135" s="637" t="s">
        <v>1549</v>
      </c>
      <c r="I135" s="118"/>
    </row>
    <row r="136" spans="1:9" ht="15" customHeight="1" x14ac:dyDescent="0.2">
      <c r="A136" s="633">
        <v>37481</v>
      </c>
      <c r="B136" s="642"/>
      <c r="C136" s="623" t="s">
        <v>1519</v>
      </c>
      <c r="D136" s="623" t="s">
        <v>1520</v>
      </c>
      <c r="E136" s="623">
        <v>630</v>
      </c>
      <c r="F136" s="623">
        <v>1986</v>
      </c>
      <c r="G136" s="635">
        <v>1612</v>
      </c>
      <c r="H136" s="636" t="s">
        <v>1549</v>
      </c>
      <c r="I136" s="118"/>
    </row>
    <row r="137" spans="1:9" ht="15" customHeight="1" x14ac:dyDescent="0.2">
      <c r="A137" s="626">
        <v>40697</v>
      </c>
      <c r="B137" s="641" t="s">
        <v>456</v>
      </c>
      <c r="C137" s="629" t="s">
        <v>1517</v>
      </c>
      <c r="D137" s="629" t="s">
        <v>1516</v>
      </c>
      <c r="E137" s="629">
        <v>400</v>
      </c>
      <c r="F137" s="629">
        <v>1989</v>
      </c>
      <c r="G137" s="631">
        <v>714</v>
      </c>
      <c r="H137" s="637" t="s">
        <v>1551</v>
      </c>
      <c r="I137" s="118"/>
    </row>
    <row r="138" spans="1:9" ht="15" customHeight="1" x14ac:dyDescent="0.2">
      <c r="A138" s="633">
        <v>13900</v>
      </c>
      <c r="B138" s="642"/>
      <c r="C138" s="623" t="s">
        <v>1519</v>
      </c>
      <c r="D138" s="623" t="s">
        <v>1516</v>
      </c>
      <c r="E138" s="623">
        <v>400</v>
      </c>
      <c r="F138" s="623">
        <v>1982</v>
      </c>
      <c r="G138" s="635">
        <v>715</v>
      </c>
      <c r="H138" s="636" t="s">
        <v>1551</v>
      </c>
      <c r="I138" s="118"/>
    </row>
    <row r="139" spans="1:9" ht="15" customHeight="1" x14ac:dyDescent="0.2">
      <c r="A139" s="626">
        <v>9770</v>
      </c>
      <c r="B139" s="641" t="s">
        <v>457</v>
      </c>
      <c r="C139" s="629" t="s">
        <v>1517</v>
      </c>
      <c r="D139" s="629" t="s">
        <v>1516</v>
      </c>
      <c r="E139" s="629">
        <v>400</v>
      </c>
      <c r="F139" s="629">
        <v>1980</v>
      </c>
      <c r="G139" s="631">
        <v>670</v>
      </c>
      <c r="H139" s="637" t="s">
        <v>1551</v>
      </c>
      <c r="I139" s="118"/>
    </row>
    <row r="140" spans="1:9" ht="15" customHeight="1" x14ac:dyDescent="0.2">
      <c r="A140" s="633">
        <v>10968</v>
      </c>
      <c r="B140" s="642"/>
      <c r="C140" s="623" t="s">
        <v>1519</v>
      </c>
      <c r="D140" s="623" t="s">
        <v>1516</v>
      </c>
      <c r="E140" s="623">
        <v>400</v>
      </c>
      <c r="F140" s="623">
        <v>1981</v>
      </c>
      <c r="G140" s="635">
        <v>671</v>
      </c>
      <c r="H140" s="636" t="s">
        <v>1551</v>
      </c>
      <c r="I140" s="118"/>
    </row>
    <row r="141" spans="1:9" ht="15" customHeight="1" x14ac:dyDescent="0.2">
      <c r="A141" s="626">
        <v>18128</v>
      </c>
      <c r="B141" s="643" t="s">
        <v>458</v>
      </c>
      <c r="C141" s="629" t="s">
        <v>1517</v>
      </c>
      <c r="D141" s="629" t="s">
        <v>1516</v>
      </c>
      <c r="E141" s="629">
        <v>400</v>
      </c>
      <c r="F141" s="629">
        <v>1984</v>
      </c>
      <c r="G141" s="631">
        <v>854</v>
      </c>
      <c r="H141" s="637" t="s">
        <v>1547</v>
      </c>
      <c r="I141" s="118"/>
    </row>
    <row r="142" spans="1:9" ht="15" customHeight="1" x14ac:dyDescent="0.2">
      <c r="A142" s="633" t="s">
        <v>1524</v>
      </c>
      <c r="B142" s="642"/>
      <c r="C142" s="623" t="s">
        <v>1519</v>
      </c>
      <c r="D142" s="623" t="s">
        <v>1516</v>
      </c>
      <c r="E142" s="623">
        <v>400</v>
      </c>
      <c r="F142" s="623">
        <v>1980</v>
      </c>
      <c r="G142" s="635">
        <v>716</v>
      </c>
      <c r="H142" s="636" t="s">
        <v>1551</v>
      </c>
      <c r="I142" s="118"/>
    </row>
    <row r="143" spans="1:9" ht="15" customHeight="1" x14ac:dyDescent="0.2">
      <c r="A143" s="626">
        <v>33948</v>
      </c>
      <c r="B143" s="641" t="s">
        <v>659</v>
      </c>
      <c r="C143" s="629" t="s">
        <v>1517</v>
      </c>
      <c r="D143" s="629" t="s">
        <v>1520</v>
      </c>
      <c r="E143" s="629">
        <v>630</v>
      </c>
      <c r="F143" s="629">
        <v>1985</v>
      </c>
      <c r="G143" s="631">
        <v>546</v>
      </c>
      <c r="H143" s="637" t="s">
        <v>1549</v>
      </c>
      <c r="I143" s="118"/>
    </row>
    <row r="144" spans="1:9" ht="15" customHeight="1" x14ac:dyDescent="0.2">
      <c r="A144" s="633">
        <v>33842</v>
      </c>
      <c r="B144" s="642"/>
      <c r="C144" s="623" t="s">
        <v>1519</v>
      </c>
      <c r="D144" s="623" t="s">
        <v>1520</v>
      </c>
      <c r="E144" s="623">
        <v>630</v>
      </c>
      <c r="F144" s="623">
        <v>1985</v>
      </c>
      <c r="G144" s="635">
        <v>1326</v>
      </c>
      <c r="H144" s="636" t="s">
        <v>1549</v>
      </c>
      <c r="I144" s="118"/>
    </row>
    <row r="145" spans="1:9" ht="15" customHeight="1" x14ac:dyDescent="0.2">
      <c r="A145" s="626">
        <v>39957</v>
      </c>
      <c r="B145" s="641" t="s">
        <v>660</v>
      </c>
      <c r="C145" s="629" t="s">
        <v>1517</v>
      </c>
      <c r="D145" s="629" t="s">
        <v>1520</v>
      </c>
      <c r="E145" s="629">
        <v>630</v>
      </c>
      <c r="F145" s="629">
        <v>1986</v>
      </c>
      <c r="G145" s="631">
        <v>809</v>
      </c>
      <c r="H145" s="637" t="s">
        <v>1549</v>
      </c>
      <c r="I145" s="118"/>
    </row>
    <row r="146" spans="1:9" ht="15" customHeight="1" x14ac:dyDescent="0.2">
      <c r="A146" s="633">
        <v>58380</v>
      </c>
      <c r="B146" s="642"/>
      <c r="C146" s="623" t="s">
        <v>1519</v>
      </c>
      <c r="D146" s="623" t="s">
        <v>1520</v>
      </c>
      <c r="E146" s="623">
        <v>630</v>
      </c>
      <c r="F146" s="623">
        <v>1990</v>
      </c>
      <c r="G146" s="635">
        <v>831</v>
      </c>
      <c r="H146" s="636" t="s">
        <v>1549</v>
      </c>
      <c r="I146" s="118"/>
    </row>
    <row r="147" spans="1:9" ht="15" customHeight="1" x14ac:dyDescent="0.2">
      <c r="A147" s="626">
        <v>51464</v>
      </c>
      <c r="B147" s="641" t="s">
        <v>824</v>
      </c>
      <c r="C147" s="629" t="s">
        <v>1517</v>
      </c>
      <c r="D147" s="629" t="s">
        <v>1520</v>
      </c>
      <c r="E147" s="629">
        <v>630</v>
      </c>
      <c r="F147" s="629">
        <v>1989</v>
      </c>
      <c r="G147" s="631">
        <v>754</v>
      </c>
      <c r="H147" s="637" t="s">
        <v>1549</v>
      </c>
      <c r="I147" s="118"/>
    </row>
    <row r="148" spans="1:9" ht="15" customHeight="1" x14ac:dyDescent="0.2">
      <c r="A148" s="633">
        <v>19800</v>
      </c>
      <c r="B148" s="642"/>
      <c r="C148" s="623" t="s">
        <v>1519</v>
      </c>
      <c r="D148" s="623" t="s">
        <v>1520</v>
      </c>
      <c r="E148" s="623">
        <v>630</v>
      </c>
      <c r="F148" s="623">
        <v>1981</v>
      </c>
      <c r="G148" s="635">
        <v>1730</v>
      </c>
      <c r="H148" s="636" t="s">
        <v>1549</v>
      </c>
      <c r="I148" s="118"/>
    </row>
    <row r="149" spans="1:9" ht="15" customHeight="1" x14ac:dyDescent="0.2">
      <c r="A149" s="626">
        <v>14727</v>
      </c>
      <c r="B149" s="641" t="s">
        <v>826</v>
      </c>
      <c r="C149" s="629" t="s">
        <v>1517</v>
      </c>
      <c r="D149" s="629" t="s">
        <v>1520</v>
      </c>
      <c r="E149" s="629">
        <v>630</v>
      </c>
      <c r="F149" s="629">
        <v>1980</v>
      </c>
      <c r="G149" s="631">
        <v>770</v>
      </c>
      <c r="H149" s="637" t="s">
        <v>1549</v>
      </c>
      <c r="I149" s="118"/>
    </row>
    <row r="150" spans="1:9" ht="15" customHeight="1" x14ac:dyDescent="0.2">
      <c r="A150" s="633">
        <v>50899</v>
      </c>
      <c r="B150" s="642"/>
      <c r="C150" s="623" t="s">
        <v>1519</v>
      </c>
      <c r="D150" s="623" t="s">
        <v>1520</v>
      </c>
      <c r="E150" s="623">
        <v>630</v>
      </c>
      <c r="F150" s="623">
        <v>1989</v>
      </c>
      <c r="G150" s="635">
        <v>1746</v>
      </c>
      <c r="H150" s="636" t="s">
        <v>1549</v>
      </c>
      <c r="I150" s="118"/>
    </row>
    <row r="151" spans="1:9" ht="15" customHeight="1" x14ac:dyDescent="0.2">
      <c r="A151" s="626">
        <v>56540</v>
      </c>
      <c r="B151" s="643" t="s">
        <v>827</v>
      </c>
      <c r="C151" s="629" t="s">
        <v>1517</v>
      </c>
      <c r="D151" s="629" t="s">
        <v>1520</v>
      </c>
      <c r="E151" s="629">
        <v>630</v>
      </c>
      <c r="F151" s="629">
        <v>1990</v>
      </c>
      <c r="G151" s="631">
        <v>906</v>
      </c>
      <c r="H151" s="637" t="s">
        <v>1549</v>
      </c>
      <c r="I151" s="118"/>
    </row>
    <row r="152" spans="1:9" ht="15" customHeight="1" x14ac:dyDescent="0.2">
      <c r="A152" s="633">
        <v>63785</v>
      </c>
      <c r="B152" s="642"/>
      <c r="C152" s="623" t="s">
        <v>1519</v>
      </c>
      <c r="D152" s="623" t="s">
        <v>1520</v>
      </c>
      <c r="E152" s="623">
        <v>630</v>
      </c>
      <c r="F152" s="623">
        <v>1991</v>
      </c>
      <c r="G152" s="635">
        <v>1811</v>
      </c>
      <c r="H152" s="636" t="s">
        <v>1549</v>
      </c>
      <c r="I152" s="118"/>
    </row>
    <row r="153" spans="1:9" ht="15" customHeight="1" x14ac:dyDescent="0.2">
      <c r="A153" s="626">
        <v>51498</v>
      </c>
      <c r="B153" s="643" t="s">
        <v>828</v>
      </c>
      <c r="C153" s="629" t="s">
        <v>1517</v>
      </c>
      <c r="D153" s="629" t="s">
        <v>1520</v>
      </c>
      <c r="E153" s="629">
        <v>630</v>
      </c>
      <c r="F153" s="629">
        <v>1989</v>
      </c>
      <c r="G153" s="631">
        <v>851</v>
      </c>
      <c r="H153" s="637" t="s">
        <v>1549</v>
      </c>
      <c r="I153" s="118"/>
    </row>
    <row r="154" spans="1:9" ht="15" customHeight="1" x14ac:dyDescent="0.2">
      <c r="A154" s="633">
        <v>37526</v>
      </c>
      <c r="B154" s="642"/>
      <c r="C154" s="623" t="s">
        <v>1519</v>
      </c>
      <c r="D154" s="623" t="s">
        <v>1520</v>
      </c>
      <c r="E154" s="623">
        <v>630</v>
      </c>
      <c r="F154" s="623">
        <v>1986</v>
      </c>
      <c r="G154" s="635">
        <v>750</v>
      </c>
      <c r="H154" s="636" t="s">
        <v>1549</v>
      </c>
      <c r="I154" s="118"/>
    </row>
    <row r="155" spans="1:9" ht="15" customHeight="1" x14ac:dyDescent="0.2">
      <c r="A155" s="626" t="s">
        <v>1541</v>
      </c>
      <c r="B155" s="641" t="s">
        <v>829</v>
      </c>
      <c r="C155" s="629" t="s">
        <v>1517</v>
      </c>
      <c r="D155" s="629" t="s">
        <v>1520</v>
      </c>
      <c r="E155" s="629">
        <v>630</v>
      </c>
      <c r="F155" s="629" t="s">
        <v>1522</v>
      </c>
      <c r="G155" s="631">
        <v>751</v>
      </c>
      <c r="H155" s="637" t="s">
        <v>1549</v>
      </c>
      <c r="I155" s="118"/>
    </row>
    <row r="156" spans="1:9" ht="15" customHeight="1" x14ac:dyDescent="0.2">
      <c r="A156" s="633">
        <v>51385</v>
      </c>
      <c r="B156" s="642"/>
      <c r="C156" s="623" t="s">
        <v>1519</v>
      </c>
      <c r="D156" s="623" t="s">
        <v>1520</v>
      </c>
      <c r="E156" s="623">
        <v>630</v>
      </c>
      <c r="F156" s="623">
        <v>1989</v>
      </c>
      <c r="G156" s="635">
        <v>1793</v>
      </c>
      <c r="H156" s="636" t="s">
        <v>1549</v>
      </c>
      <c r="I156" s="118"/>
    </row>
    <row r="157" spans="1:9" ht="15" customHeight="1" x14ac:dyDescent="0.2">
      <c r="A157" s="626">
        <v>8070</v>
      </c>
      <c r="B157" s="641" t="s">
        <v>830</v>
      </c>
      <c r="C157" s="629" t="s">
        <v>1517</v>
      </c>
      <c r="D157" s="629" t="s">
        <v>1518</v>
      </c>
      <c r="E157" s="629">
        <v>250</v>
      </c>
      <c r="F157" s="629">
        <v>1990</v>
      </c>
      <c r="G157" s="631">
        <v>623</v>
      </c>
      <c r="H157" s="637" t="s">
        <v>1552</v>
      </c>
      <c r="I157" s="118"/>
    </row>
    <row r="158" spans="1:9" ht="15" customHeight="1" x14ac:dyDescent="0.2">
      <c r="A158" s="633">
        <v>4353</v>
      </c>
      <c r="B158" s="642"/>
      <c r="C158" s="623" t="s">
        <v>1519</v>
      </c>
      <c r="D158" s="623" t="s">
        <v>1516</v>
      </c>
      <c r="E158" s="623">
        <v>400</v>
      </c>
      <c r="F158" s="623"/>
      <c r="G158" s="635">
        <v>907</v>
      </c>
      <c r="H158" s="636" t="s">
        <v>1547</v>
      </c>
      <c r="I158" s="118"/>
    </row>
    <row r="159" spans="1:9" ht="15" customHeight="1" x14ac:dyDescent="0.2">
      <c r="A159" s="626">
        <v>2705</v>
      </c>
      <c r="B159" s="641" t="s">
        <v>831</v>
      </c>
      <c r="C159" s="629" t="s">
        <v>1517</v>
      </c>
      <c r="D159" s="629" t="s">
        <v>1516</v>
      </c>
      <c r="E159" s="629">
        <v>400</v>
      </c>
      <c r="F159" s="629">
        <v>1987</v>
      </c>
      <c r="G159" s="631">
        <v>724</v>
      </c>
      <c r="H159" s="637" t="s">
        <v>1551</v>
      </c>
      <c r="I159" s="118"/>
    </row>
    <row r="160" spans="1:9" ht="15" customHeight="1" x14ac:dyDescent="0.2">
      <c r="A160" s="633">
        <v>2682</v>
      </c>
      <c r="B160" s="642"/>
      <c r="C160" s="623" t="s">
        <v>1519</v>
      </c>
      <c r="D160" s="623" t="s">
        <v>1516</v>
      </c>
      <c r="E160" s="623">
        <v>400</v>
      </c>
      <c r="F160" s="623">
        <v>1987</v>
      </c>
      <c r="G160" s="635">
        <v>725</v>
      </c>
      <c r="H160" s="636" t="s">
        <v>1551</v>
      </c>
      <c r="I160" s="118"/>
    </row>
    <row r="161" spans="1:9" ht="15" customHeight="1" x14ac:dyDescent="0.2">
      <c r="A161" s="626">
        <v>50728</v>
      </c>
      <c r="B161" s="641" t="s">
        <v>832</v>
      </c>
      <c r="C161" s="629" t="s">
        <v>1517</v>
      </c>
      <c r="D161" s="629" t="s">
        <v>1520</v>
      </c>
      <c r="E161" s="629">
        <v>630</v>
      </c>
      <c r="F161" s="629">
        <v>1980</v>
      </c>
      <c r="G161" s="631">
        <v>804</v>
      </c>
      <c r="H161" s="637" t="s">
        <v>1549</v>
      </c>
      <c r="I161" s="118"/>
    </row>
    <row r="162" spans="1:9" ht="15" customHeight="1" x14ac:dyDescent="0.2">
      <c r="A162" s="633">
        <v>51072</v>
      </c>
      <c r="B162" s="642"/>
      <c r="C162" s="623" t="s">
        <v>1519</v>
      </c>
      <c r="D162" s="623" t="s">
        <v>1520</v>
      </c>
      <c r="E162" s="623">
        <v>630</v>
      </c>
      <c r="F162" s="623">
        <v>1980</v>
      </c>
      <c r="G162" s="635">
        <v>2020</v>
      </c>
      <c r="H162" s="636" t="s">
        <v>1549</v>
      </c>
      <c r="I162" s="118"/>
    </row>
    <row r="163" spans="1:9" ht="15" customHeight="1" x14ac:dyDescent="0.2">
      <c r="A163" s="626">
        <v>47866</v>
      </c>
      <c r="B163" s="641" t="s">
        <v>833</v>
      </c>
      <c r="C163" s="629" t="s">
        <v>1517</v>
      </c>
      <c r="D163" s="629" t="s">
        <v>1516</v>
      </c>
      <c r="E163" s="629">
        <v>400</v>
      </c>
      <c r="F163" s="629">
        <v>1990</v>
      </c>
      <c r="G163" s="631">
        <v>739</v>
      </c>
      <c r="H163" s="637" t="s">
        <v>1547</v>
      </c>
      <c r="I163" s="118"/>
    </row>
    <row r="164" spans="1:9" ht="15" customHeight="1" x14ac:dyDescent="0.2">
      <c r="A164" s="633">
        <v>47853</v>
      </c>
      <c r="B164" s="642"/>
      <c r="C164" s="623" t="s">
        <v>1519</v>
      </c>
      <c r="D164" s="623" t="s">
        <v>1516</v>
      </c>
      <c r="E164" s="623">
        <v>400</v>
      </c>
      <c r="F164" s="623">
        <v>1990</v>
      </c>
      <c r="G164" s="635">
        <v>740</v>
      </c>
      <c r="H164" s="636" t="s">
        <v>1547</v>
      </c>
      <c r="I164" s="118"/>
    </row>
    <row r="165" spans="1:9" ht="15" customHeight="1" x14ac:dyDescent="0.2">
      <c r="A165" s="626">
        <v>33144</v>
      </c>
      <c r="B165" s="643" t="s">
        <v>834</v>
      </c>
      <c r="C165" s="629" t="s">
        <v>1517</v>
      </c>
      <c r="D165" s="629" t="s">
        <v>1516</v>
      </c>
      <c r="E165" s="629">
        <v>400</v>
      </c>
      <c r="F165" s="629">
        <v>1987</v>
      </c>
      <c r="G165" s="631">
        <v>799</v>
      </c>
      <c r="H165" s="637" t="s">
        <v>1551</v>
      </c>
      <c r="I165" s="118"/>
    </row>
    <row r="166" spans="1:9" ht="15" customHeight="1" x14ac:dyDescent="0.2">
      <c r="A166" s="633">
        <v>45798</v>
      </c>
      <c r="B166" s="642"/>
      <c r="C166" s="623" t="s">
        <v>1519</v>
      </c>
      <c r="D166" s="623" t="s">
        <v>1520</v>
      </c>
      <c r="E166" s="623">
        <v>630</v>
      </c>
      <c r="F166" s="623">
        <v>1988</v>
      </c>
      <c r="G166" s="635">
        <v>894</v>
      </c>
      <c r="H166" s="636" t="s">
        <v>1549</v>
      </c>
      <c r="I166" s="118"/>
    </row>
    <row r="167" spans="1:9" ht="15" customHeight="1" x14ac:dyDescent="0.2">
      <c r="A167" s="626">
        <v>63631</v>
      </c>
      <c r="B167" s="643" t="s">
        <v>835</v>
      </c>
      <c r="C167" s="629" t="s">
        <v>1517</v>
      </c>
      <c r="D167" s="629" t="s">
        <v>1520</v>
      </c>
      <c r="E167" s="629">
        <v>630</v>
      </c>
      <c r="F167" s="629">
        <v>1997</v>
      </c>
      <c r="G167" s="631">
        <v>899</v>
      </c>
      <c r="H167" s="637" t="s">
        <v>1549</v>
      </c>
      <c r="I167" s="118"/>
    </row>
    <row r="168" spans="1:9" ht="15" customHeight="1" x14ac:dyDescent="0.2">
      <c r="A168" s="633">
        <v>63547</v>
      </c>
      <c r="B168" s="642"/>
      <c r="C168" s="623" t="s">
        <v>1519</v>
      </c>
      <c r="D168" s="623" t="s">
        <v>1520</v>
      </c>
      <c r="E168" s="623">
        <v>630</v>
      </c>
      <c r="F168" s="623">
        <v>1991</v>
      </c>
      <c r="G168" s="635">
        <v>2063</v>
      </c>
      <c r="H168" s="636" t="s">
        <v>1549</v>
      </c>
      <c r="I168" s="118"/>
    </row>
    <row r="169" spans="1:9" ht="15" customHeight="1" x14ac:dyDescent="0.2">
      <c r="A169" s="626">
        <v>71815</v>
      </c>
      <c r="B169" s="641" t="s">
        <v>1529</v>
      </c>
      <c r="C169" s="629" t="s">
        <v>1517</v>
      </c>
      <c r="D169" s="629" t="s">
        <v>1520</v>
      </c>
      <c r="E169" s="629">
        <v>630</v>
      </c>
      <c r="F169" s="629">
        <v>1995</v>
      </c>
      <c r="G169" s="631">
        <v>534</v>
      </c>
      <c r="H169" s="637" t="s">
        <v>1546</v>
      </c>
      <c r="I169" s="118"/>
    </row>
    <row r="170" spans="1:9" ht="15" customHeight="1" x14ac:dyDescent="0.2">
      <c r="A170" s="633">
        <v>17096</v>
      </c>
      <c r="B170" s="642"/>
      <c r="C170" s="623" t="s">
        <v>1519</v>
      </c>
      <c r="D170" s="623" t="s">
        <v>1520</v>
      </c>
      <c r="E170" s="623">
        <v>630</v>
      </c>
      <c r="F170" s="623">
        <v>1981</v>
      </c>
      <c r="G170" s="635">
        <v>2259</v>
      </c>
      <c r="H170" s="636" t="s">
        <v>1546</v>
      </c>
      <c r="I170" s="118"/>
    </row>
    <row r="171" spans="1:9" ht="15" customHeight="1" x14ac:dyDescent="0.2">
      <c r="A171" s="626">
        <v>1462</v>
      </c>
      <c r="B171" s="325" t="s">
        <v>1530</v>
      </c>
      <c r="C171" s="629" t="s">
        <v>1517</v>
      </c>
      <c r="D171" s="629" t="s">
        <v>1518</v>
      </c>
      <c r="E171" s="629">
        <v>250</v>
      </c>
      <c r="F171" s="629">
        <v>1980</v>
      </c>
      <c r="G171" s="631">
        <v>903</v>
      </c>
      <c r="H171" s="637" t="s">
        <v>1552</v>
      </c>
      <c r="I171" s="118"/>
    </row>
    <row r="172" spans="1:9" ht="15" customHeight="1" x14ac:dyDescent="0.2">
      <c r="A172" s="633">
        <v>57695</v>
      </c>
      <c r="B172" s="634" t="s">
        <v>908</v>
      </c>
      <c r="C172" s="623" t="s">
        <v>1517</v>
      </c>
      <c r="D172" s="623" t="s">
        <v>1516</v>
      </c>
      <c r="E172" s="623">
        <v>400</v>
      </c>
      <c r="F172" s="623">
        <v>1993</v>
      </c>
      <c r="G172" s="635">
        <v>717</v>
      </c>
      <c r="H172" s="636" t="s">
        <v>1551</v>
      </c>
      <c r="I172" s="118"/>
    </row>
    <row r="173" spans="1:9" ht="15" customHeight="1" x14ac:dyDescent="0.2">
      <c r="A173" s="626">
        <v>57987</v>
      </c>
      <c r="B173" s="627"/>
      <c r="C173" s="629" t="s">
        <v>1519</v>
      </c>
      <c r="D173" s="629" t="s">
        <v>1516</v>
      </c>
      <c r="E173" s="629">
        <v>400</v>
      </c>
      <c r="F173" s="629">
        <v>1993</v>
      </c>
      <c r="G173" s="631">
        <v>718</v>
      </c>
      <c r="H173" s="637" t="s">
        <v>1551</v>
      </c>
      <c r="I173" s="118"/>
    </row>
    <row r="174" spans="1:9" ht="15" customHeight="1" x14ac:dyDescent="0.2">
      <c r="A174" s="633">
        <v>1712</v>
      </c>
      <c r="B174" s="645" t="s">
        <v>913</v>
      </c>
      <c r="C174" s="623" t="s">
        <v>1517</v>
      </c>
      <c r="D174" s="623" t="s">
        <v>1520</v>
      </c>
      <c r="E174" s="623">
        <v>630</v>
      </c>
      <c r="F174" s="623">
        <v>2004</v>
      </c>
      <c r="G174" s="635">
        <v>855</v>
      </c>
      <c r="H174" s="636" t="s">
        <v>1546</v>
      </c>
      <c r="I174" s="118"/>
    </row>
    <row r="175" spans="1:9" ht="15" customHeight="1" x14ac:dyDescent="0.2">
      <c r="A175" s="626">
        <v>1715</v>
      </c>
      <c r="B175" s="326"/>
      <c r="C175" s="629" t="s">
        <v>1519</v>
      </c>
      <c r="D175" s="629" t="s">
        <v>1520</v>
      </c>
      <c r="E175" s="629">
        <v>630</v>
      </c>
      <c r="F175" s="629">
        <v>2004</v>
      </c>
      <c r="G175" s="631">
        <v>867</v>
      </c>
      <c r="H175" s="637" t="s">
        <v>1546</v>
      </c>
      <c r="I175" s="118"/>
    </row>
    <row r="176" spans="1:9" ht="15" customHeight="1" x14ac:dyDescent="0.2">
      <c r="A176" s="633">
        <v>63115</v>
      </c>
      <c r="B176" s="645" t="s">
        <v>915</v>
      </c>
      <c r="C176" s="623" t="s">
        <v>1517</v>
      </c>
      <c r="D176" s="623" t="s">
        <v>1520</v>
      </c>
      <c r="E176" s="623">
        <v>630</v>
      </c>
      <c r="F176" s="623">
        <v>1991</v>
      </c>
      <c r="G176" s="635">
        <v>533</v>
      </c>
      <c r="H176" s="636" t="s">
        <v>1546</v>
      </c>
      <c r="I176" s="118"/>
    </row>
    <row r="177" spans="1:9" ht="15" customHeight="1" x14ac:dyDescent="0.2">
      <c r="A177" s="626">
        <v>62945</v>
      </c>
      <c r="B177" s="326"/>
      <c r="C177" s="629" t="s">
        <v>1519</v>
      </c>
      <c r="D177" s="629" t="s">
        <v>1520</v>
      </c>
      <c r="E177" s="629">
        <v>630</v>
      </c>
      <c r="F177" s="629">
        <v>1991</v>
      </c>
      <c r="G177" s="631">
        <v>1105</v>
      </c>
      <c r="H177" s="637" t="s">
        <v>1546</v>
      </c>
      <c r="I177" s="118"/>
    </row>
    <row r="178" spans="1:9" ht="15" customHeight="1" x14ac:dyDescent="0.2">
      <c r="A178" s="633">
        <v>46927</v>
      </c>
      <c r="B178" s="645" t="s">
        <v>917</v>
      </c>
      <c r="C178" s="623" t="s">
        <v>1517</v>
      </c>
      <c r="D178" s="623" t="s">
        <v>1520</v>
      </c>
      <c r="E178" s="623">
        <v>630</v>
      </c>
      <c r="F178" s="623">
        <v>1988</v>
      </c>
      <c r="G178" s="635">
        <v>897</v>
      </c>
      <c r="H178" s="636" t="s">
        <v>1549</v>
      </c>
      <c r="I178" s="118"/>
    </row>
    <row r="179" spans="1:9" ht="15" customHeight="1" x14ac:dyDescent="0.2">
      <c r="A179" s="626">
        <v>46914</v>
      </c>
      <c r="B179" s="326"/>
      <c r="C179" s="629" t="s">
        <v>1519</v>
      </c>
      <c r="D179" s="629" t="s">
        <v>1520</v>
      </c>
      <c r="E179" s="629">
        <v>630</v>
      </c>
      <c r="F179" s="629">
        <v>1988</v>
      </c>
      <c r="G179" s="631">
        <v>2104</v>
      </c>
      <c r="H179" s="637" t="s">
        <v>1549</v>
      </c>
      <c r="I179" s="118"/>
    </row>
    <row r="180" spans="1:9" ht="15" customHeight="1" x14ac:dyDescent="0.2">
      <c r="A180" s="633">
        <v>49438</v>
      </c>
      <c r="B180" s="645" t="s">
        <v>925</v>
      </c>
      <c r="C180" s="623" t="s">
        <v>1517</v>
      </c>
      <c r="D180" s="623" t="s">
        <v>1520</v>
      </c>
      <c r="E180" s="623">
        <v>630</v>
      </c>
      <c r="F180" s="623">
        <v>1980</v>
      </c>
      <c r="G180" s="635">
        <v>914</v>
      </c>
      <c r="H180" s="636" t="s">
        <v>1549</v>
      </c>
      <c r="I180" s="118"/>
    </row>
    <row r="181" spans="1:9" ht="15" customHeight="1" x14ac:dyDescent="0.2">
      <c r="A181" s="626">
        <v>51299</v>
      </c>
      <c r="B181" s="326"/>
      <c r="C181" s="629" t="s">
        <v>1519</v>
      </c>
      <c r="D181" s="629" t="s">
        <v>1516</v>
      </c>
      <c r="E181" s="629">
        <v>400</v>
      </c>
      <c r="F181" s="629">
        <v>1991</v>
      </c>
      <c r="G181" s="631">
        <v>747</v>
      </c>
      <c r="H181" s="637" t="s">
        <v>1547</v>
      </c>
      <c r="I181" s="118"/>
    </row>
    <row r="182" spans="1:9" ht="15" customHeight="1" x14ac:dyDescent="0.2">
      <c r="A182" s="633">
        <v>37067</v>
      </c>
      <c r="B182" s="645" t="s">
        <v>926</v>
      </c>
      <c r="C182" s="623" t="s">
        <v>1517</v>
      </c>
      <c r="D182" s="623" t="s">
        <v>1516</v>
      </c>
      <c r="E182" s="623">
        <v>400</v>
      </c>
      <c r="F182" s="623">
        <v>1987</v>
      </c>
      <c r="G182" s="635">
        <v>847</v>
      </c>
      <c r="H182" s="636" t="s">
        <v>1547</v>
      </c>
      <c r="I182" s="118"/>
    </row>
    <row r="183" spans="1:9" ht="15" customHeight="1" x14ac:dyDescent="0.2">
      <c r="A183" s="626">
        <v>36152</v>
      </c>
      <c r="B183" s="326"/>
      <c r="C183" s="629" t="s">
        <v>1519</v>
      </c>
      <c r="D183" s="629" t="s">
        <v>1516</v>
      </c>
      <c r="E183" s="629">
        <v>400</v>
      </c>
      <c r="F183" s="629">
        <v>1987</v>
      </c>
      <c r="G183" s="631">
        <v>848</v>
      </c>
      <c r="H183" s="637" t="s">
        <v>1547</v>
      </c>
      <c r="I183" s="118"/>
    </row>
    <row r="184" spans="1:9" ht="15" customHeight="1" x14ac:dyDescent="0.2">
      <c r="A184" s="633">
        <v>4241</v>
      </c>
      <c r="B184" s="645" t="s">
        <v>1260</v>
      </c>
      <c r="C184" s="623" t="s">
        <v>1517</v>
      </c>
      <c r="D184" s="623" t="s">
        <v>1520</v>
      </c>
      <c r="E184" s="623">
        <v>630</v>
      </c>
      <c r="F184" s="623">
        <v>1969</v>
      </c>
      <c r="G184" s="635">
        <v>753</v>
      </c>
      <c r="H184" s="636" t="s">
        <v>1550</v>
      </c>
      <c r="I184" s="118"/>
    </row>
    <row r="185" spans="1:9" ht="15" customHeight="1" x14ac:dyDescent="0.2">
      <c r="A185" s="626">
        <v>29586</v>
      </c>
      <c r="B185" s="326"/>
      <c r="C185" s="629" t="s">
        <v>1519</v>
      </c>
      <c r="D185" s="629" t="s">
        <v>1520</v>
      </c>
      <c r="E185" s="629">
        <v>630</v>
      </c>
      <c r="F185" s="629"/>
      <c r="G185" s="631">
        <v>904</v>
      </c>
      <c r="H185" s="637" t="s">
        <v>1550</v>
      </c>
      <c r="I185" s="118"/>
    </row>
    <row r="186" spans="1:9" ht="15" customHeight="1" x14ac:dyDescent="0.2">
      <c r="A186" s="633" t="s">
        <v>1600</v>
      </c>
      <c r="B186" s="645" t="s">
        <v>1564</v>
      </c>
      <c r="C186" s="610" t="s">
        <v>1517</v>
      </c>
      <c r="D186" s="610" t="s">
        <v>1601</v>
      </c>
      <c r="E186" s="610">
        <v>6300</v>
      </c>
      <c r="F186" s="610">
        <v>1976</v>
      </c>
      <c r="G186" s="646">
        <v>516</v>
      </c>
      <c r="H186" s="636" t="s">
        <v>1565</v>
      </c>
      <c r="I186" s="118"/>
    </row>
    <row r="187" spans="1:9" ht="15" customHeight="1" x14ac:dyDescent="0.2">
      <c r="A187" s="647">
        <v>10447</v>
      </c>
      <c r="B187" s="326" t="s">
        <v>1585</v>
      </c>
      <c r="C187" s="126" t="s">
        <v>1517</v>
      </c>
      <c r="D187" s="126" t="s">
        <v>1602</v>
      </c>
      <c r="E187" s="126">
        <v>160</v>
      </c>
      <c r="F187" s="648" t="s">
        <v>1522</v>
      </c>
      <c r="G187" s="649">
        <v>2266</v>
      </c>
      <c r="H187" s="637" t="s">
        <v>1568</v>
      </c>
      <c r="I187" s="118"/>
    </row>
    <row r="188" spans="1:9" ht="15" customHeight="1" x14ac:dyDescent="0.2">
      <c r="A188" s="633">
        <v>2146</v>
      </c>
      <c r="B188" s="645" t="s">
        <v>1578</v>
      </c>
      <c r="C188" s="610" t="s">
        <v>1517</v>
      </c>
      <c r="D188" s="610" t="s">
        <v>1662</v>
      </c>
      <c r="E188" s="610">
        <v>630</v>
      </c>
      <c r="F188" s="650">
        <v>1981</v>
      </c>
      <c r="G188" s="646">
        <v>900</v>
      </c>
      <c r="H188" s="636" t="s">
        <v>1579</v>
      </c>
      <c r="I188" s="118"/>
    </row>
    <row r="189" spans="1:9" ht="15" customHeight="1" x14ac:dyDescent="0.2">
      <c r="A189" s="647">
        <v>1278</v>
      </c>
      <c r="B189" s="326" t="s">
        <v>1586</v>
      </c>
      <c r="C189" s="126" t="s">
        <v>1517</v>
      </c>
      <c r="D189" s="126" t="s">
        <v>1662</v>
      </c>
      <c r="E189" s="126">
        <v>630</v>
      </c>
      <c r="F189" s="648">
        <v>1976</v>
      </c>
      <c r="G189" s="649">
        <v>2267</v>
      </c>
      <c r="H189" s="637" t="s">
        <v>1568</v>
      </c>
      <c r="I189" s="118"/>
    </row>
    <row r="190" spans="1:9" ht="15" customHeight="1" x14ac:dyDescent="0.2">
      <c r="A190" s="633" t="s">
        <v>1604</v>
      </c>
      <c r="B190" s="645" t="s">
        <v>1587</v>
      </c>
      <c r="C190" s="610" t="s">
        <v>1517</v>
      </c>
      <c r="D190" s="610" t="s">
        <v>1602</v>
      </c>
      <c r="E190" s="610">
        <v>160</v>
      </c>
      <c r="F190" s="650" t="s">
        <v>1522</v>
      </c>
      <c r="G190" s="646">
        <v>2268</v>
      </c>
      <c r="H190" s="636" t="s">
        <v>1568</v>
      </c>
      <c r="I190" s="118"/>
    </row>
    <row r="191" spans="1:9" ht="15" customHeight="1" x14ac:dyDescent="0.2">
      <c r="A191" s="647">
        <v>597</v>
      </c>
      <c r="B191" s="326" t="s">
        <v>1566</v>
      </c>
      <c r="C191" s="126" t="s">
        <v>1517</v>
      </c>
      <c r="D191" s="126" t="s">
        <v>1603</v>
      </c>
      <c r="E191" s="126">
        <v>400</v>
      </c>
      <c r="F191" s="648">
        <v>1979</v>
      </c>
      <c r="G191" s="651">
        <v>530</v>
      </c>
      <c r="H191" s="652" t="s">
        <v>1567</v>
      </c>
      <c r="I191" s="118"/>
    </row>
    <row r="192" spans="1:9" ht="15" customHeight="1" x14ac:dyDescent="0.2">
      <c r="A192" s="633" t="s">
        <v>1607</v>
      </c>
      <c r="B192" s="645" t="s">
        <v>1588</v>
      </c>
      <c r="C192" s="610" t="s">
        <v>1517</v>
      </c>
      <c r="D192" s="610" t="s">
        <v>1662</v>
      </c>
      <c r="E192" s="610">
        <v>630</v>
      </c>
      <c r="F192" s="610" t="s">
        <v>1522</v>
      </c>
      <c r="G192" s="646">
        <v>2269</v>
      </c>
      <c r="H192" s="636" t="s">
        <v>1584</v>
      </c>
      <c r="I192" s="118"/>
    </row>
    <row r="193" spans="1:9" ht="15" customHeight="1" x14ac:dyDescent="0.2">
      <c r="A193" s="626">
        <v>1282</v>
      </c>
      <c r="B193" s="326" t="s">
        <v>1589</v>
      </c>
      <c r="C193" s="126" t="s">
        <v>1517</v>
      </c>
      <c r="D193" s="126" t="s">
        <v>1602</v>
      </c>
      <c r="E193" s="126">
        <v>160</v>
      </c>
      <c r="F193" s="126">
        <v>1975</v>
      </c>
      <c r="G193" s="649">
        <v>2270</v>
      </c>
      <c r="H193" s="652" t="s">
        <v>1568</v>
      </c>
      <c r="I193" s="118"/>
    </row>
    <row r="194" spans="1:9" ht="15" customHeight="1" x14ac:dyDescent="0.2">
      <c r="A194" s="633" t="s">
        <v>1608</v>
      </c>
      <c r="B194" s="645" t="s">
        <v>1590</v>
      </c>
      <c r="C194" s="610" t="s">
        <v>1517</v>
      </c>
      <c r="D194" s="610" t="s">
        <v>1602</v>
      </c>
      <c r="E194" s="610">
        <v>160</v>
      </c>
      <c r="F194" s="610" t="s">
        <v>1522</v>
      </c>
      <c r="G194" s="646">
        <v>2271</v>
      </c>
      <c r="H194" s="636" t="s">
        <v>1568</v>
      </c>
      <c r="I194" s="118"/>
    </row>
    <row r="195" spans="1:9" ht="15" customHeight="1" x14ac:dyDescent="0.2">
      <c r="A195" s="626">
        <v>192</v>
      </c>
      <c r="B195" s="326" t="s">
        <v>1591</v>
      </c>
      <c r="C195" s="126" t="s">
        <v>1517</v>
      </c>
      <c r="D195" s="126" t="s">
        <v>1602</v>
      </c>
      <c r="E195" s="126">
        <v>160</v>
      </c>
      <c r="F195" s="126" t="s">
        <v>1522</v>
      </c>
      <c r="G195" s="649">
        <v>2272</v>
      </c>
      <c r="H195" s="637" t="s">
        <v>1568</v>
      </c>
      <c r="I195" s="118"/>
    </row>
    <row r="196" spans="1:9" ht="15" customHeight="1" x14ac:dyDescent="0.2">
      <c r="A196" s="633">
        <v>199</v>
      </c>
      <c r="B196" s="645" t="s">
        <v>1592</v>
      </c>
      <c r="C196" s="610" t="s">
        <v>1517</v>
      </c>
      <c r="D196" s="610" t="s">
        <v>1602</v>
      </c>
      <c r="E196" s="610">
        <v>160</v>
      </c>
      <c r="F196" s="610">
        <v>1979</v>
      </c>
      <c r="G196" s="646">
        <v>2273</v>
      </c>
      <c r="H196" s="636" t="s">
        <v>1568</v>
      </c>
      <c r="I196" s="118"/>
    </row>
    <row r="197" spans="1:9" ht="15" customHeight="1" x14ac:dyDescent="0.2">
      <c r="A197" s="626">
        <v>872</v>
      </c>
      <c r="B197" s="326" t="s">
        <v>1593</v>
      </c>
      <c r="C197" s="126" t="s">
        <v>1517</v>
      </c>
      <c r="D197" s="126" t="s">
        <v>1602</v>
      </c>
      <c r="E197" s="126">
        <v>160</v>
      </c>
      <c r="F197" s="126">
        <v>1976</v>
      </c>
      <c r="G197" s="649">
        <v>2274</v>
      </c>
      <c r="H197" s="637" t="s">
        <v>1568</v>
      </c>
      <c r="I197" s="118"/>
    </row>
    <row r="198" spans="1:9" ht="15" customHeight="1" x14ac:dyDescent="0.2">
      <c r="A198" s="633">
        <v>1375</v>
      </c>
      <c r="B198" s="645" t="s">
        <v>1594</v>
      </c>
      <c r="C198" s="610" t="s">
        <v>1517</v>
      </c>
      <c r="D198" s="610" t="s">
        <v>1662</v>
      </c>
      <c r="E198" s="610">
        <v>630</v>
      </c>
      <c r="F198" s="610">
        <v>1976</v>
      </c>
      <c r="G198" s="646">
        <v>2275</v>
      </c>
      <c r="H198" s="636" t="s">
        <v>1568</v>
      </c>
      <c r="I198" s="118"/>
    </row>
    <row r="199" spans="1:9" ht="15" customHeight="1" x14ac:dyDescent="0.2">
      <c r="A199" s="626">
        <v>1136</v>
      </c>
      <c r="B199" s="326" t="s">
        <v>1595</v>
      </c>
      <c r="C199" s="126" t="s">
        <v>1517</v>
      </c>
      <c r="D199" s="126" t="s">
        <v>1602</v>
      </c>
      <c r="E199" s="126">
        <v>160</v>
      </c>
      <c r="F199" s="126">
        <v>1976</v>
      </c>
      <c r="G199" s="649">
        <v>2276</v>
      </c>
      <c r="H199" s="637" t="s">
        <v>1568</v>
      </c>
      <c r="I199" s="118"/>
    </row>
    <row r="200" spans="1:9" ht="15" customHeight="1" x14ac:dyDescent="0.2">
      <c r="A200" s="633">
        <v>498</v>
      </c>
      <c r="B200" s="645" t="s">
        <v>1336</v>
      </c>
      <c r="C200" s="610" t="s">
        <v>1517</v>
      </c>
      <c r="D200" s="610" t="s">
        <v>1602</v>
      </c>
      <c r="E200" s="610">
        <v>160</v>
      </c>
      <c r="F200" s="610">
        <v>1979</v>
      </c>
      <c r="G200" s="646">
        <v>2277</v>
      </c>
      <c r="H200" s="636" t="s">
        <v>1568</v>
      </c>
      <c r="I200" s="118"/>
    </row>
    <row r="201" spans="1:9" ht="15" customHeight="1" x14ac:dyDescent="0.2">
      <c r="A201" s="626">
        <v>202</v>
      </c>
      <c r="B201" s="326" t="s">
        <v>1570</v>
      </c>
      <c r="C201" s="126" t="s">
        <v>1517</v>
      </c>
      <c r="D201" s="126" t="s">
        <v>1603</v>
      </c>
      <c r="E201" s="126">
        <v>400</v>
      </c>
      <c r="F201" s="126">
        <v>1970</v>
      </c>
      <c r="G201" s="649">
        <v>805</v>
      </c>
      <c r="H201" s="637" t="s">
        <v>1571</v>
      </c>
      <c r="I201" s="118"/>
    </row>
    <row r="202" spans="1:9" ht="15" customHeight="1" x14ac:dyDescent="0.2">
      <c r="A202" s="633" t="s">
        <v>1609</v>
      </c>
      <c r="B202" s="645" t="s">
        <v>1596</v>
      </c>
      <c r="C202" s="610" t="s">
        <v>1517</v>
      </c>
      <c r="D202" s="610" t="s">
        <v>1603</v>
      </c>
      <c r="E202" s="610">
        <v>400</v>
      </c>
      <c r="F202" s="610" t="s">
        <v>1522</v>
      </c>
      <c r="G202" s="646">
        <v>2278</v>
      </c>
      <c r="H202" s="636" t="s">
        <v>1568</v>
      </c>
      <c r="I202" s="118"/>
    </row>
    <row r="203" spans="1:9" ht="15" customHeight="1" x14ac:dyDescent="0.2">
      <c r="A203" s="626">
        <v>186</v>
      </c>
      <c r="B203" s="326" t="s">
        <v>1613</v>
      </c>
      <c r="C203" s="126" t="s">
        <v>1517</v>
      </c>
      <c r="D203" s="126" t="s">
        <v>1602</v>
      </c>
      <c r="E203" s="126">
        <v>160</v>
      </c>
      <c r="F203" s="126">
        <v>1979</v>
      </c>
      <c r="G203" s="649">
        <v>710</v>
      </c>
      <c r="H203" s="637" t="s">
        <v>1568</v>
      </c>
      <c r="I203" s="307"/>
    </row>
    <row r="204" spans="1:9" ht="15" customHeight="1" x14ac:dyDescent="0.2">
      <c r="A204" s="633">
        <v>34</v>
      </c>
      <c r="B204" s="645" t="s">
        <v>1597</v>
      </c>
      <c r="C204" s="610" t="s">
        <v>1517</v>
      </c>
      <c r="D204" s="610" t="s">
        <v>1531</v>
      </c>
      <c r="E204" s="610">
        <v>160</v>
      </c>
      <c r="F204" s="610">
        <v>1981</v>
      </c>
      <c r="G204" s="646">
        <v>2279</v>
      </c>
      <c r="H204" s="636" t="s">
        <v>1598</v>
      </c>
      <c r="I204" s="118"/>
    </row>
    <row r="205" spans="1:9" ht="15" customHeight="1" x14ac:dyDescent="0.2">
      <c r="A205" s="626">
        <v>24430</v>
      </c>
      <c r="B205" s="326" t="s">
        <v>1599</v>
      </c>
      <c r="C205" s="126" t="s">
        <v>1517</v>
      </c>
      <c r="D205" s="126" t="s">
        <v>1531</v>
      </c>
      <c r="E205" s="126">
        <v>160</v>
      </c>
      <c r="F205" s="126">
        <v>1979</v>
      </c>
      <c r="G205" s="649">
        <v>2280</v>
      </c>
      <c r="H205" s="637" t="s">
        <v>1598</v>
      </c>
      <c r="I205" s="307"/>
    </row>
    <row r="206" spans="1:9" ht="15" customHeight="1" x14ac:dyDescent="0.2">
      <c r="A206" s="633">
        <v>8112</v>
      </c>
      <c r="B206" s="645" t="s">
        <v>1576</v>
      </c>
      <c r="C206" s="610" t="s">
        <v>1517</v>
      </c>
      <c r="D206" s="610" t="s">
        <v>1520</v>
      </c>
      <c r="E206" s="610">
        <v>630</v>
      </c>
      <c r="F206" s="610">
        <v>1986</v>
      </c>
      <c r="G206" s="646">
        <v>880</v>
      </c>
      <c r="H206" s="636" t="s">
        <v>1577</v>
      </c>
      <c r="I206" s="118"/>
    </row>
    <row r="207" spans="1:9" ht="15" customHeight="1" x14ac:dyDescent="0.2">
      <c r="A207" s="626">
        <v>830</v>
      </c>
      <c r="B207" s="326" t="s">
        <v>1569</v>
      </c>
      <c r="C207" s="126" t="s">
        <v>1517</v>
      </c>
      <c r="D207" s="126" t="s">
        <v>1520</v>
      </c>
      <c r="E207" s="126">
        <v>630</v>
      </c>
      <c r="F207" s="126">
        <v>1988</v>
      </c>
      <c r="G207" s="649">
        <v>711</v>
      </c>
      <c r="H207" s="637" t="s">
        <v>1568</v>
      </c>
      <c r="I207" s="118"/>
    </row>
    <row r="208" spans="1:9" ht="15" customHeight="1" x14ac:dyDescent="0.2">
      <c r="A208" s="633">
        <v>323</v>
      </c>
      <c r="B208" s="645" t="s">
        <v>1582</v>
      </c>
      <c r="C208" s="610" t="s">
        <v>1517</v>
      </c>
      <c r="D208" s="610" t="s">
        <v>1520</v>
      </c>
      <c r="E208" s="610">
        <v>630</v>
      </c>
      <c r="F208" s="610">
        <v>1988</v>
      </c>
      <c r="G208" s="646">
        <v>911</v>
      </c>
      <c r="H208" s="636" t="s">
        <v>1581</v>
      </c>
      <c r="I208" s="118"/>
    </row>
    <row r="209" spans="1:9" ht="15" customHeight="1" x14ac:dyDescent="0.2">
      <c r="A209" s="626">
        <v>505</v>
      </c>
      <c r="B209" s="326" t="s">
        <v>1572</v>
      </c>
      <c r="C209" s="126" t="s">
        <v>1517</v>
      </c>
      <c r="D209" s="629" t="s">
        <v>1518</v>
      </c>
      <c r="E209" s="126">
        <v>250</v>
      </c>
      <c r="F209" s="126" t="s">
        <v>1522</v>
      </c>
      <c r="G209" s="649">
        <v>808</v>
      </c>
      <c r="H209" s="637" t="s">
        <v>1573</v>
      </c>
      <c r="I209" s="118"/>
    </row>
    <row r="210" spans="1:9" ht="15" customHeight="1" x14ac:dyDescent="0.2">
      <c r="A210" s="633" t="s">
        <v>1610</v>
      </c>
      <c r="B210" s="645" t="s">
        <v>1580</v>
      </c>
      <c r="C210" s="610" t="s">
        <v>1517</v>
      </c>
      <c r="D210" s="610" t="s">
        <v>1520</v>
      </c>
      <c r="E210" s="610">
        <v>630</v>
      </c>
      <c r="F210" s="610" t="s">
        <v>1522</v>
      </c>
      <c r="G210" s="646">
        <v>910</v>
      </c>
      <c r="H210" s="636" t="s">
        <v>1581</v>
      </c>
      <c r="I210" s="118"/>
    </row>
    <row r="211" spans="1:9" ht="15" customHeight="1" x14ac:dyDescent="0.2">
      <c r="A211" s="626" t="s">
        <v>1611</v>
      </c>
      <c r="B211" s="326" t="s">
        <v>1583</v>
      </c>
      <c r="C211" s="126" t="s">
        <v>1517</v>
      </c>
      <c r="D211" s="126" t="s">
        <v>1516</v>
      </c>
      <c r="E211" s="126">
        <v>400</v>
      </c>
      <c r="F211" s="126" t="s">
        <v>1522</v>
      </c>
      <c r="G211" s="649">
        <v>931</v>
      </c>
      <c r="H211" s="637" t="s">
        <v>1584</v>
      </c>
      <c r="I211" s="118"/>
    </row>
    <row r="212" spans="1:9" ht="32.25" customHeight="1" x14ac:dyDescent="0.2">
      <c r="A212" s="633">
        <v>72070</v>
      </c>
      <c r="B212" s="653" t="s">
        <v>1605</v>
      </c>
      <c r="C212" s="610" t="s">
        <v>1517</v>
      </c>
      <c r="D212" s="610" t="s">
        <v>1516</v>
      </c>
      <c r="E212" s="610">
        <v>400</v>
      </c>
      <c r="F212" s="610">
        <v>1980</v>
      </c>
      <c r="G212" s="635">
        <v>916</v>
      </c>
      <c r="H212" s="636" t="s">
        <v>1547</v>
      </c>
      <c r="I212" s="307"/>
    </row>
    <row r="213" spans="1:9" ht="43.5" customHeight="1" x14ac:dyDescent="0.2">
      <c r="A213" s="626" t="s">
        <v>1532</v>
      </c>
      <c r="B213" s="327" t="s">
        <v>1606</v>
      </c>
      <c r="C213" s="125" t="s">
        <v>1517</v>
      </c>
      <c r="D213" s="629" t="s">
        <v>1531</v>
      </c>
      <c r="E213" s="629">
        <v>160</v>
      </c>
      <c r="F213" s="629">
        <v>1989</v>
      </c>
      <c r="G213" s="320" t="s">
        <v>1256</v>
      </c>
      <c r="H213" s="637" t="s">
        <v>1557</v>
      </c>
      <c r="I213" s="307"/>
    </row>
    <row r="214" spans="1:9" ht="33" customHeight="1" x14ac:dyDescent="0.2">
      <c r="A214" s="633" t="s">
        <v>1612</v>
      </c>
      <c r="B214" s="653" t="s">
        <v>1574</v>
      </c>
      <c r="C214" s="610">
        <v>0</v>
      </c>
      <c r="D214" s="610">
        <v>0</v>
      </c>
      <c r="E214" s="610">
        <v>0</v>
      </c>
      <c r="F214" s="610">
        <v>0</v>
      </c>
      <c r="G214" s="646">
        <v>880</v>
      </c>
      <c r="H214" s="636" t="s">
        <v>1575</v>
      </c>
      <c r="I214" s="118"/>
    </row>
    <row r="215" spans="1:9" ht="20.25" customHeight="1" x14ac:dyDescent="0.2">
      <c r="A215" s="630">
        <v>0</v>
      </c>
      <c r="B215" s="326">
        <v>0</v>
      </c>
      <c r="C215" s="126">
        <v>0</v>
      </c>
      <c r="D215" s="126">
        <v>0</v>
      </c>
      <c r="E215" s="126">
        <v>0</v>
      </c>
      <c r="F215" s="126">
        <v>0</v>
      </c>
      <c r="G215" s="649">
        <v>0</v>
      </c>
      <c r="H215" s="657">
        <v>0</v>
      </c>
      <c r="I215" s="118"/>
    </row>
    <row r="216" spans="1:9" ht="15" customHeight="1" x14ac:dyDescent="0.2">
      <c r="A216" s="630">
        <v>10654</v>
      </c>
      <c r="B216" s="320"/>
      <c r="C216" s="320"/>
      <c r="D216" s="126" t="s">
        <v>1516</v>
      </c>
      <c r="E216" s="126">
        <v>400</v>
      </c>
      <c r="F216" s="658">
        <v>1981</v>
      </c>
      <c r="G216" s="649">
        <v>515</v>
      </c>
      <c r="H216" s="657" t="s">
        <v>1672</v>
      </c>
    </row>
    <row r="217" spans="1:9" ht="15" customHeight="1" x14ac:dyDescent="0.2">
      <c r="A217" s="660">
        <v>13085</v>
      </c>
      <c r="B217" s="320"/>
      <c r="C217" s="320"/>
      <c r="D217" s="126" t="s">
        <v>1520</v>
      </c>
      <c r="E217" s="610">
        <v>630</v>
      </c>
      <c r="F217" s="659" t="s">
        <v>1670</v>
      </c>
      <c r="G217" s="649">
        <v>830</v>
      </c>
      <c r="H217" s="657" t="s">
        <v>1673</v>
      </c>
    </row>
    <row r="218" spans="1:9" ht="15" customHeight="1" x14ac:dyDescent="0.2">
      <c r="A218" s="660">
        <v>28272</v>
      </c>
      <c r="B218" s="320"/>
      <c r="C218" s="320"/>
      <c r="D218" s="610" t="s">
        <v>1520</v>
      </c>
      <c r="E218" s="610">
        <v>630</v>
      </c>
      <c r="F218" s="658">
        <v>1984</v>
      </c>
      <c r="G218" s="649">
        <v>1208</v>
      </c>
      <c r="H218" s="637" t="s">
        <v>1675</v>
      </c>
    </row>
    <row r="219" spans="1:9" ht="15" customHeight="1" x14ac:dyDescent="0.2">
      <c r="A219" s="661">
        <v>10292</v>
      </c>
      <c r="B219" s="320"/>
      <c r="C219" s="320"/>
      <c r="D219" s="610" t="s">
        <v>1662</v>
      </c>
      <c r="E219" s="610">
        <v>630</v>
      </c>
      <c r="F219" s="658">
        <v>1978</v>
      </c>
      <c r="G219" s="649">
        <v>830</v>
      </c>
      <c r="H219" s="657" t="s">
        <v>1674</v>
      </c>
    </row>
    <row r="220" spans="1:9" ht="15" customHeight="1" x14ac:dyDescent="0.2">
      <c r="A220" s="661">
        <v>1</v>
      </c>
      <c r="B220" s="320">
        <v>0</v>
      </c>
      <c r="C220" s="320">
        <v>0</v>
      </c>
      <c r="D220" s="320" t="s">
        <v>1256</v>
      </c>
      <c r="E220" s="320" t="s">
        <v>1256</v>
      </c>
      <c r="F220" s="320" t="s">
        <v>1256</v>
      </c>
      <c r="G220" s="320" t="s">
        <v>1256</v>
      </c>
      <c r="H220" s="320" t="s">
        <v>1256</v>
      </c>
    </row>
    <row r="221" spans="1:9" ht="34.5" customHeight="1" x14ac:dyDescent="0.2">
      <c r="A221" s="661">
        <v>315358</v>
      </c>
      <c r="B221" s="727" t="s">
        <v>1676</v>
      </c>
      <c r="C221" s="623" t="s">
        <v>1517</v>
      </c>
      <c r="D221" s="610" t="s">
        <v>1516</v>
      </c>
      <c r="E221" s="126">
        <v>400</v>
      </c>
      <c r="F221" s="320">
        <v>2015</v>
      </c>
      <c r="G221" s="320"/>
      <c r="H221" s="320"/>
    </row>
    <row r="222" spans="1:9" ht="36.75" customHeight="1" x14ac:dyDescent="0.2">
      <c r="A222" s="661">
        <v>315359</v>
      </c>
      <c r="B222" s="727"/>
      <c r="C222" s="629" t="s">
        <v>1519</v>
      </c>
      <c r="D222" s="610" t="s">
        <v>1516</v>
      </c>
      <c r="E222" s="126">
        <v>400</v>
      </c>
      <c r="F222" s="658">
        <v>2015</v>
      </c>
      <c r="G222" s="320"/>
      <c r="H222" s="320"/>
    </row>
    <row r="223" spans="1:9" ht="28.5" customHeight="1" x14ac:dyDescent="0.2">
      <c r="A223" s="660">
        <v>80902</v>
      </c>
      <c r="B223" s="665" t="s">
        <v>1677</v>
      </c>
      <c r="C223" s="623" t="s">
        <v>1517</v>
      </c>
      <c r="D223" s="610" t="s">
        <v>1603</v>
      </c>
      <c r="E223" s="126">
        <v>400</v>
      </c>
      <c r="F223" s="658"/>
      <c r="G223" s="320"/>
      <c r="H223" s="320"/>
    </row>
    <row r="224" spans="1:9" ht="33.75" customHeight="1" x14ac:dyDescent="0.2">
      <c r="A224" s="660">
        <v>708334</v>
      </c>
      <c r="B224" s="665" t="s">
        <v>1678</v>
      </c>
      <c r="C224" s="623" t="s">
        <v>1517</v>
      </c>
      <c r="D224" s="610" t="s">
        <v>1520</v>
      </c>
      <c r="E224" s="610">
        <v>630</v>
      </c>
      <c r="F224" s="658">
        <v>2015</v>
      </c>
      <c r="G224" s="320"/>
      <c r="H224" s="320"/>
    </row>
    <row r="225" spans="1:8" ht="15" customHeight="1" x14ac:dyDescent="0.2">
      <c r="A225" s="307"/>
      <c r="B225" s="118"/>
      <c r="C225" s="118"/>
      <c r="D225" s="118"/>
      <c r="E225" s="118"/>
      <c r="F225" s="128"/>
      <c r="G225" s="118"/>
      <c r="H225" s="118"/>
    </row>
    <row r="226" spans="1:8" ht="15" customHeight="1" x14ac:dyDescent="0.2">
      <c r="A226" s="307"/>
      <c r="B226" s="118"/>
      <c r="C226" s="118"/>
      <c r="D226" s="118"/>
      <c r="E226" s="118"/>
      <c r="F226" s="128"/>
      <c r="G226" s="118"/>
      <c r="H226" s="118"/>
    </row>
    <row r="227" spans="1:8" ht="15" customHeight="1" x14ac:dyDescent="0.2">
      <c r="A227" s="307"/>
      <c r="B227" s="118"/>
      <c r="C227" s="118"/>
      <c r="D227" s="118"/>
      <c r="E227" s="118"/>
      <c r="F227" s="128"/>
      <c r="G227" s="118"/>
      <c r="H227" s="118"/>
    </row>
    <row r="228" spans="1:8" ht="15" customHeight="1" x14ac:dyDescent="0.2">
      <c r="A228" s="307"/>
      <c r="B228" s="118"/>
      <c r="C228" s="118"/>
      <c r="D228" s="118"/>
      <c r="E228" s="118"/>
      <c r="F228" s="128"/>
      <c r="G228" s="118"/>
      <c r="H228" s="118"/>
    </row>
    <row r="229" spans="1:8" ht="15" customHeight="1" x14ac:dyDescent="0.2">
      <c r="A229" s="307"/>
      <c r="B229" s="118"/>
      <c r="C229" s="118"/>
      <c r="D229" s="118"/>
      <c r="E229" s="118"/>
      <c r="F229" s="128"/>
      <c r="G229" s="118"/>
      <c r="H229" s="118"/>
    </row>
    <row r="230" spans="1:8" ht="15" customHeight="1" x14ac:dyDescent="0.2">
      <c r="A230" s="307"/>
      <c r="B230" s="118"/>
      <c r="C230" s="118"/>
      <c r="D230" s="118"/>
      <c r="E230" s="118"/>
      <c r="F230" s="128"/>
      <c r="G230" s="118"/>
      <c r="H230" s="118"/>
    </row>
    <row r="231" spans="1:8" ht="15" customHeight="1" x14ac:dyDescent="0.2">
      <c r="A231" s="307"/>
      <c r="B231" s="118"/>
      <c r="C231" s="118"/>
      <c r="D231" s="118"/>
      <c r="E231" s="118"/>
      <c r="F231" s="128"/>
      <c r="G231" s="118"/>
      <c r="H231" s="118"/>
    </row>
    <row r="232" spans="1:8" ht="15" customHeight="1" x14ac:dyDescent="0.2">
      <c r="A232" s="307"/>
      <c r="B232" s="118"/>
      <c r="C232" s="118"/>
      <c r="D232" s="118"/>
      <c r="E232" s="118"/>
      <c r="F232" s="128"/>
      <c r="G232" s="118"/>
      <c r="H232" s="118"/>
    </row>
    <row r="233" spans="1:8" ht="15" customHeight="1" x14ac:dyDescent="0.2">
      <c r="A233" s="307"/>
      <c r="B233" s="118"/>
      <c r="C233" s="118"/>
      <c r="D233" s="118"/>
      <c r="E233" s="118"/>
      <c r="F233" s="128"/>
      <c r="G233" s="118"/>
      <c r="H233" s="118"/>
    </row>
    <row r="234" spans="1:8" ht="15" customHeight="1" x14ac:dyDescent="0.2">
      <c r="A234" s="307"/>
      <c r="B234" s="118"/>
      <c r="C234" s="118"/>
      <c r="D234" s="118"/>
      <c r="E234" s="118"/>
      <c r="F234" s="128"/>
      <c r="G234" s="118"/>
      <c r="H234" s="118"/>
    </row>
    <row r="235" spans="1:8" ht="15" customHeight="1" x14ac:dyDescent="0.2">
      <c r="A235" s="307"/>
      <c r="B235" s="118"/>
      <c r="C235" s="118"/>
      <c r="D235" s="118"/>
      <c r="E235" s="118"/>
      <c r="F235" s="128"/>
      <c r="G235" s="118"/>
      <c r="H235" s="118"/>
    </row>
    <row r="236" spans="1:8" ht="15" customHeight="1" x14ac:dyDescent="0.2">
      <c r="A236" s="307"/>
      <c r="B236" s="118"/>
      <c r="C236" s="118"/>
      <c r="D236" s="118"/>
      <c r="E236" s="118"/>
      <c r="F236" s="128"/>
      <c r="G236" s="118"/>
      <c r="H236" s="118"/>
    </row>
    <row r="237" spans="1:8" ht="15" customHeight="1" x14ac:dyDescent="0.2">
      <c r="A237" s="307"/>
      <c r="B237" s="118"/>
      <c r="C237" s="118"/>
      <c r="D237" s="118"/>
      <c r="E237" s="118"/>
      <c r="F237" s="128"/>
      <c r="G237" s="118"/>
      <c r="H237" s="118"/>
    </row>
    <row r="238" spans="1:8" ht="15" customHeight="1" x14ac:dyDescent="0.2">
      <c r="A238" s="307"/>
      <c r="B238" s="118"/>
      <c r="C238" s="118"/>
      <c r="D238" s="118"/>
      <c r="E238" s="118"/>
      <c r="F238" s="128"/>
      <c r="G238" s="118"/>
      <c r="H238" s="118"/>
    </row>
    <row r="239" spans="1:8" ht="15" customHeight="1" x14ac:dyDescent="0.2">
      <c r="A239" s="307"/>
      <c r="B239" s="118"/>
      <c r="C239" s="118"/>
      <c r="D239" s="118"/>
      <c r="E239" s="118"/>
      <c r="F239" s="128"/>
      <c r="G239" s="118"/>
      <c r="H239" s="118"/>
    </row>
    <row r="240" spans="1:8" ht="15" customHeight="1" x14ac:dyDescent="0.2">
      <c r="A240" s="307"/>
      <c r="B240" s="118"/>
      <c r="C240" s="118"/>
      <c r="D240" s="118"/>
      <c r="E240" s="118"/>
      <c r="F240" s="128"/>
      <c r="G240" s="118"/>
      <c r="H240" s="118"/>
    </row>
    <row r="241" spans="1:8" ht="15" customHeight="1" x14ac:dyDescent="0.2">
      <c r="A241" s="307"/>
      <c r="B241" s="118"/>
      <c r="C241" s="118"/>
      <c r="D241" s="118"/>
      <c r="E241" s="118"/>
      <c r="F241" s="128"/>
      <c r="G241" s="118"/>
      <c r="H241" s="118"/>
    </row>
    <row r="242" spans="1:8" ht="15" customHeight="1" x14ac:dyDescent="0.2">
      <c r="A242" s="307"/>
      <c r="B242" s="118"/>
      <c r="C242" s="118"/>
      <c r="D242" s="118"/>
      <c r="E242" s="118"/>
      <c r="F242" s="128"/>
      <c r="G242" s="118"/>
      <c r="H242" s="118"/>
    </row>
    <row r="243" spans="1:8" ht="15" customHeight="1" x14ac:dyDescent="0.2">
      <c r="A243" s="307"/>
      <c r="B243" s="118"/>
      <c r="C243" s="118"/>
      <c r="D243" s="118"/>
      <c r="E243" s="118"/>
      <c r="F243" s="128"/>
      <c r="G243" s="118"/>
      <c r="H243" s="118"/>
    </row>
    <row r="244" spans="1:8" ht="15" customHeight="1" x14ac:dyDescent="0.2">
      <c r="A244" s="307"/>
      <c r="B244" s="118"/>
      <c r="C244" s="118"/>
      <c r="D244" s="118"/>
      <c r="E244" s="118"/>
      <c r="F244" s="128"/>
      <c r="G244" s="118"/>
      <c r="H244" s="118"/>
    </row>
    <row r="245" spans="1:8" ht="15" customHeight="1" x14ac:dyDescent="0.2">
      <c r="A245" s="307"/>
      <c r="B245" s="118"/>
      <c r="C245" s="118"/>
      <c r="D245" s="118"/>
      <c r="E245" s="118"/>
      <c r="F245" s="128"/>
      <c r="G245" s="118"/>
      <c r="H245" s="118"/>
    </row>
    <row r="246" spans="1:8" ht="15" customHeight="1" x14ac:dyDescent="0.2">
      <c r="A246" s="307"/>
      <c r="B246" s="118"/>
      <c r="C246" s="118"/>
      <c r="D246" s="118"/>
      <c r="E246" s="118"/>
      <c r="F246" s="128"/>
      <c r="G246" s="118"/>
      <c r="H246" s="118"/>
    </row>
    <row r="247" spans="1:8" ht="15" customHeight="1" x14ac:dyDescent="0.2">
      <c r="A247" s="307"/>
      <c r="B247" s="118"/>
      <c r="C247" s="118"/>
      <c r="D247" s="118"/>
      <c r="E247" s="118"/>
      <c r="F247" s="128"/>
      <c r="G247" s="118"/>
      <c r="H247" s="118"/>
    </row>
    <row r="248" spans="1:8" ht="15" customHeight="1" x14ac:dyDescent="0.2">
      <c r="A248" s="307"/>
      <c r="B248" s="118"/>
      <c r="C248" s="118"/>
      <c r="D248" s="118"/>
      <c r="E248" s="118"/>
      <c r="F248" s="128"/>
      <c r="G248" s="118"/>
      <c r="H248" s="118"/>
    </row>
    <row r="249" spans="1:8" ht="15" customHeight="1" x14ac:dyDescent="0.2">
      <c r="A249" s="307"/>
      <c r="B249" s="118"/>
      <c r="C249" s="118"/>
      <c r="D249" s="118"/>
      <c r="E249" s="118"/>
      <c r="F249" s="128"/>
      <c r="G249" s="118"/>
      <c r="H249" s="118"/>
    </row>
    <row r="250" spans="1:8" ht="15" customHeight="1" x14ac:dyDescent="0.2">
      <c r="A250" s="307"/>
      <c r="B250" s="118"/>
      <c r="C250" s="118"/>
      <c r="D250" s="118"/>
      <c r="E250" s="118"/>
      <c r="F250" s="128"/>
      <c r="G250" s="118"/>
      <c r="H250" s="118"/>
    </row>
    <row r="251" spans="1:8" ht="15" customHeight="1" x14ac:dyDescent="0.2">
      <c r="A251" s="307"/>
      <c r="B251" s="118"/>
      <c r="C251" s="118"/>
      <c r="D251" s="118"/>
      <c r="E251" s="118"/>
      <c r="F251" s="128"/>
      <c r="G251" s="118"/>
      <c r="H251" s="118"/>
    </row>
    <row r="252" spans="1:8" ht="15" customHeight="1" x14ac:dyDescent="0.2">
      <c r="A252" s="307"/>
      <c r="B252" s="118"/>
      <c r="C252" s="118"/>
      <c r="D252" s="118"/>
      <c r="E252" s="118"/>
      <c r="F252" s="128"/>
      <c r="G252" s="118"/>
      <c r="H252" s="118"/>
    </row>
    <row r="253" spans="1:8" ht="15" customHeight="1" x14ac:dyDescent="0.2">
      <c r="A253" s="307"/>
      <c r="B253" s="118"/>
      <c r="C253" s="118"/>
      <c r="D253" s="118"/>
      <c r="E253" s="118"/>
      <c r="F253" s="128"/>
      <c r="G253" s="118"/>
      <c r="H253" s="118"/>
    </row>
    <row r="254" spans="1:8" ht="15" customHeight="1" x14ac:dyDescent="0.2">
      <c r="A254" s="307"/>
      <c r="B254" s="118"/>
      <c r="C254" s="118"/>
      <c r="D254" s="118"/>
      <c r="E254" s="118"/>
      <c r="F254" s="128"/>
      <c r="G254" s="118"/>
      <c r="H254" s="118"/>
    </row>
    <row r="255" spans="1:8" ht="15" customHeight="1" x14ac:dyDescent="0.2">
      <c r="A255" s="307"/>
      <c r="B255" s="118"/>
      <c r="C255" s="118"/>
      <c r="D255" s="118"/>
      <c r="E255" s="118"/>
      <c r="F255" s="128"/>
      <c r="G255" s="118"/>
      <c r="H255" s="118"/>
    </row>
    <row r="256" spans="1:8" ht="15" customHeight="1" x14ac:dyDescent="0.2">
      <c r="A256" s="307"/>
      <c r="B256" s="118"/>
      <c r="C256" s="118"/>
      <c r="D256" s="118"/>
      <c r="E256" s="118"/>
      <c r="F256" s="128"/>
      <c r="G256" s="118"/>
      <c r="H256" s="118"/>
    </row>
    <row r="257" spans="1:8" ht="15" customHeight="1" x14ac:dyDescent="0.2">
      <c r="A257" s="307"/>
      <c r="B257" s="118"/>
      <c r="C257" s="118"/>
      <c r="D257" s="118"/>
      <c r="E257" s="118"/>
      <c r="F257" s="128"/>
      <c r="G257" s="118"/>
      <c r="H257" s="118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AW440"/>
  <sheetViews>
    <sheetView zoomScale="70" zoomScaleNormal="70" workbookViewId="0">
      <selection activeCell="M11" sqref="M11"/>
    </sheetView>
  </sheetViews>
  <sheetFormatPr defaultRowHeight="18" x14ac:dyDescent="0.25"/>
  <cols>
    <col min="1" max="1" width="24.140625" customWidth="1"/>
    <col min="2" max="2" width="11.140625" customWidth="1"/>
    <col min="3" max="3" width="11.140625" style="413" customWidth="1"/>
    <col min="4" max="4" width="52" customWidth="1"/>
    <col min="5" max="5" width="13.42578125" style="543" customWidth="1"/>
    <col min="6" max="6" width="12.5703125" customWidth="1"/>
    <col min="7" max="7" width="13" customWidth="1"/>
    <col min="8" max="8" width="12.140625" customWidth="1"/>
    <col min="9" max="9" width="13.85546875" customWidth="1"/>
    <col min="10" max="10" width="6" style="103" customWidth="1"/>
    <col min="11" max="13" width="9.140625" style="103"/>
    <col min="14" max="14" width="9.140625" style="103" customWidth="1"/>
    <col min="15" max="49" width="9.140625" style="103"/>
  </cols>
  <sheetData>
    <row r="1" spans="1:10" ht="18.75" customHeight="1" x14ac:dyDescent="0.25">
      <c r="A1" s="239" t="s">
        <v>0</v>
      </c>
      <c r="B1" s="244"/>
      <c r="C1" s="402"/>
      <c r="D1" s="308" t="s">
        <v>5</v>
      </c>
      <c r="E1" s="523"/>
      <c r="F1" s="753" t="s">
        <v>9</v>
      </c>
      <c r="G1" s="753" t="s">
        <v>10</v>
      </c>
      <c r="H1" s="753" t="s">
        <v>11</v>
      </c>
      <c r="I1" s="753" t="s">
        <v>12</v>
      </c>
      <c r="J1" s="767"/>
    </row>
    <row r="2" spans="1:10" ht="18.75" x14ac:dyDescent="0.2">
      <c r="A2" s="312" t="s">
        <v>1</v>
      </c>
      <c r="B2" s="314" t="s">
        <v>5</v>
      </c>
      <c r="C2" s="393"/>
      <c r="D2" s="309" t="s">
        <v>7</v>
      </c>
      <c r="E2" s="524"/>
      <c r="F2" s="754"/>
      <c r="G2" s="754"/>
      <c r="H2" s="754"/>
      <c r="I2" s="754"/>
      <c r="J2" s="768"/>
    </row>
    <row r="3" spans="1:10" ht="18.75" x14ac:dyDescent="0.2">
      <c r="A3" s="312" t="s">
        <v>2</v>
      </c>
      <c r="B3" s="314" t="s">
        <v>6</v>
      </c>
      <c r="C3" s="393"/>
      <c r="D3" s="309" t="s">
        <v>8</v>
      </c>
      <c r="E3" s="524"/>
      <c r="F3" s="754"/>
      <c r="G3" s="754"/>
      <c r="H3" s="754"/>
      <c r="I3" s="754"/>
      <c r="J3" s="768"/>
    </row>
    <row r="4" spans="1:10" x14ac:dyDescent="0.2">
      <c r="A4" s="312" t="s">
        <v>3</v>
      </c>
      <c r="B4" s="316"/>
      <c r="C4" s="403"/>
      <c r="D4" s="310"/>
      <c r="E4" s="525"/>
      <c r="F4" s="754"/>
      <c r="G4" s="754"/>
      <c r="H4" s="754"/>
      <c r="I4" s="754"/>
      <c r="J4" s="768"/>
    </row>
    <row r="5" spans="1:10" ht="18.75" thickBot="1" x14ac:dyDescent="0.25">
      <c r="A5" s="313" t="s">
        <v>4</v>
      </c>
      <c r="B5" s="315"/>
      <c r="C5" s="404"/>
      <c r="D5" s="311"/>
      <c r="E5" s="526"/>
      <c r="F5" s="755"/>
      <c r="G5" s="755"/>
      <c r="H5" s="755"/>
      <c r="I5" s="755"/>
      <c r="J5" s="768"/>
    </row>
    <row r="6" spans="1:10" ht="50.25" customHeight="1" thickBot="1" x14ac:dyDescent="0.25">
      <c r="A6" s="153" t="s">
        <v>1193</v>
      </c>
      <c r="B6" s="1"/>
      <c r="C6" s="394" t="s">
        <v>1630</v>
      </c>
      <c r="D6" s="130" t="s">
        <v>1543</v>
      </c>
      <c r="E6" s="527" t="s">
        <v>1636</v>
      </c>
      <c r="F6" s="190" t="str">
        <f>'Данные по ТП'!C2</f>
        <v>ТМ-400/10</v>
      </c>
      <c r="G6" s="132" t="s">
        <v>1544</v>
      </c>
      <c r="H6" s="131" t="s">
        <v>5</v>
      </c>
      <c r="I6" s="133">
        <f>'Данные по ТП'!F2</f>
        <v>9187</v>
      </c>
    </row>
    <row r="7" spans="1:10" ht="18" customHeight="1" thickBot="1" x14ac:dyDescent="0.25">
      <c r="A7" s="762" t="s">
        <v>1189</v>
      </c>
      <c r="B7" s="731" t="s">
        <v>82</v>
      </c>
      <c r="C7" s="395">
        <v>1</v>
      </c>
      <c r="D7" s="385" t="s">
        <v>1118</v>
      </c>
      <c r="E7" s="528">
        <v>52.5</v>
      </c>
      <c r="F7" s="383">
        <v>10</v>
      </c>
      <c r="G7" s="383">
        <v>22</v>
      </c>
      <c r="H7" s="383">
        <v>7</v>
      </c>
      <c r="I7" s="383">
        <v>15</v>
      </c>
    </row>
    <row r="8" spans="1:10" ht="20.25" customHeight="1" thickBot="1" x14ac:dyDescent="0.25">
      <c r="A8" s="763"/>
      <c r="B8" s="756"/>
      <c r="C8" s="405">
        <v>2</v>
      </c>
      <c r="D8" s="149" t="s">
        <v>13</v>
      </c>
      <c r="E8" s="528">
        <v>26.25</v>
      </c>
      <c r="F8" s="150">
        <v>19</v>
      </c>
      <c r="G8" s="150">
        <v>12</v>
      </c>
      <c r="H8" s="150">
        <v>9</v>
      </c>
      <c r="I8" s="150">
        <v>10</v>
      </c>
    </row>
    <row r="9" spans="1:10" ht="19.5" thickBot="1" x14ac:dyDescent="0.25">
      <c r="A9" s="763"/>
      <c r="B9" s="756"/>
      <c r="C9" s="406">
        <v>3</v>
      </c>
      <c r="D9" s="151" t="s">
        <v>14</v>
      </c>
      <c r="E9" s="529">
        <v>87.5</v>
      </c>
      <c r="F9" s="152">
        <v>52</v>
      </c>
      <c r="G9" s="152">
        <v>13</v>
      </c>
      <c r="H9" s="152">
        <v>31</v>
      </c>
      <c r="I9" s="152">
        <v>29</v>
      </c>
    </row>
    <row r="10" spans="1:10" ht="19.5" thickBot="1" x14ac:dyDescent="0.25">
      <c r="A10" s="763"/>
      <c r="B10" s="756"/>
      <c r="C10" s="406">
        <v>4</v>
      </c>
      <c r="D10" s="151" t="s">
        <v>15</v>
      </c>
      <c r="E10" s="529">
        <v>25</v>
      </c>
      <c r="F10" s="152">
        <v>18</v>
      </c>
      <c r="G10" s="152">
        <v>0</v>
      </c>
      <c r="H10" s="152">
        <v>0</v>
      </c>
      <c r="I10" s="152">
        <v>13</v>
      </c>
    </row>
    <row r="11" spans="1:10" ht="19.5" thickBot="1" x14ac:dyDescent="0.25">
      <c r="A11" s="763"/>
      <c r="B11" s="756"/>
      <c r="C11" s="406">
        <v>15</v>
      </c>
      <c r="D11" s="151" t="s">
        <v>957</v>
      </c>
      <c r="E11" s="529">
        <v>70</v>
      </c>
      <c r="F11" s="152">
        <v>4</v>
      </c>
      <c r="G11" s="152">
        <v>16</v>
      </c>
      <c r="H11" s="152">
        <v>23</v>
      </c>
      <c r="I11" s="152">
        <v>18</v>
      </c>
    </row>
    <row r="12" spans="1:10" ht="19.5" thickBot="1" x14ac:dyDescent="0.25">
      <c r="A12" s="763"/>
      <c r="B12" s="756"/>
      <c r="C12" s="406">
        <v>16</v>
      </c>
      <c r="D12" s="151" t="s">
        <v>1190</v>
      </c>
      <c r="E12" s="529">
        <v>26.25</v>
      </c>
      <c r="F12" s="152">
        <v>40</v>
      </c>
      <c r="G12" s="152"/>
      <c r="H12" s="152"/>
      <c r="I12" s="152">
        <v>25</v>
      </c>
    </row>
    <row r="13" spans="1:10" ht="19.5" thickBot="1" x14ac:dyDescent="0.25">
      <c r="A13" s="763"/>
      <c r="B13" s="756"/>
      <c r="C13" s="406" t="s">
        <v>1631</v>
      </c>
      <c r="D13" s="151" t="s">
        <v>1097</v>
      </c>
      <c r="E13" s="529">
        <v>5</v>
      </c>
      <c r="F13" s="152"/>
      <c r="G13" s="152"/>
      <c r="H13" s="152">
        <v>2</v>
      </c>
      <c r="I13" s="152">
        <v>0</v>
      </c>
    </row>
    <row r="14" spans="1:10" ht="19.5" thickBot="1" x14ac:dyDescent="0.25">
      <c r="A14" s="763"/>
      <c r="B14" s="756"/>
      <c r="C14" s="406"/>
      <c r="D14" s="151"/>
      <c r="E14" s="529"/>
      <c r="F14" s="387"/>
      <c r="G14" s="387"/>
      <c r="H14" s="387"/>
      <c r="I14" s="387"/>
    </row>
    <row r="15" spans="1:10" ht="19.5" thickBot="1" x14ac:dyDescent="0.25">
      <c r="A15" s="763"/>
      <c r="B15" s="756"/>
      <c r="C15" s="406"/>
      <c r="D15" s="151"/>
      <c r="E15" s="529"/>
      <c r="F15" s="387"/>
      <c r="G15" s="387"/>
      <c r="H15" s="387"/>
      <c r="I15" s="387"/>
    </row>
    <row r="16" spans="1:10" ht="19.5" thickBot="1" x14ac:dyDescent="0.25">
      <c r="A16" s="763"/>
      <c r="B16" s="756"/>
      <c r="C16" s="406"/>
      <c r="D16" s="151"/>
      <c r="E16" s="529"/>
      <c r="F16" s="152"/>
      <c r="G16" s="152"/>
      <c r="H16" s="152"/>
      <c r="I16" s="152"/>
    </row>
    <row r="17" spans="1:10" ht="18.75" thickBot="1" x14ac:dyDescent="0.25">
      <c r="A17" s="763"/>
      <c r="B17" s="756"/>
      <c r="C17" s="406"/>
      <c r="D17" s="3" t="s">
        <v>1506</v>
      </c>
      <c r="E17" s="530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 x14ac:dyDescent="0.25">
      <c r="A18" s="763"/>
      <c r="B18" s="756"/>
      <c r="C18" s="406"/>
      <c r="D18" s="3" t="s">
        <v>1507</v>
      </c>
      <c r="E18" s="530"/>
      <c r="F18" s="141">
        <f>(F17*1.73*380*0.9)/1000</f>
        <v>84.607380000000006</v>
      </c>
      <c r="G18" s="141">
        <f>(G17*1.73*380*0.9)/1000</f>
        <v>37.27458</v>
      </c>
      <c r="H18" s="141">
        <f>(H17*1.73*380*0.9)/1000</f>
        <v>42.599520000000005</v>
      </c>
      <c r="I18" s="142"/>
      <c r="J18" s="177"/>
    </row>
    <row r="19" spans="1:10" ht="18.75" thickBot="1" x14ac:dyDescent="0.25">
      <c r="A19" s="763"/>
      <c r="B19" s="756"/>
      <c r="C19" s="406"/>
      <c r="D19" s="3" t="s">
        <v>1508</v>
      </c>
      <c r="E19" s="531"/>
      <c r="F19" s="742">
        <f>(F18+G18+H18)/3</f>
        <v>54.827159999999999</v>
      </c>
      <c r="G19" s="743"/>
      <c r="H19" s="743"/>
      <c r="I19" s="744"/>
      <c r="J19" s="177"/>
    </row>
    <row r="20" spans="1:10" ht="18.75" thickBot="1" x14ac:dyDescent="0.25">
      <c r="A20" s="763"/>
      <c r="B20" s="756"/>
      <c r="C20" s="407"/>
      <c r="D20" s="167"/>
      <c r="E20" s="532"/>
      <c r="F20" s="168"/>
      <c r="G20" s="168"/>
      <c r="H20" s="168"/>
      <c r="I20" s="169"/>
      <c r="J20" s="177"/>
    </row>
    <row r="21" spans="1:10" ht="41.25" thickBot="1" x14ac:dyDescent="0.25">
      <c r="A21" s="763"/>
      <c r="B21" s="756"/>
      <c r="C21" s="407"/>
      <c r="D21" s="130" t="s">
        <v>1519</v>
      </c>
      <c r="E21" s="527" t="s">
        <v>1636</v>
      </c>
      <c r="F21" s="131" t="str">
        <f>'Данные по ТП'!C3</f>
        <v>ТМ-250/10</v>
      </c>
      <c r="G21" s="132" t="s">
        <v>1544</v>
      </c>
      <c r="H21" s="131" t="s">
        <v>5</v>
      </c>
      <c r="I21" s="133">
        <f>'Данные по ТП'!F3</f>
        <v>12902</v>
      </c>
    </row>
    <row r="22" spans="1:10" ht="19.5" thickBot="1" x14ac:dyDescent="0.25">
      <c r="A22" s="763"/>
      <c r="B22" s="756"/>
      <c r="C22" s="405" t="s">
        <v>1632</v>
      </c>
      <c r="D22" s="155" t="s">
        <v>1651</v>
      </c>
      <c r="E22" s="528" t="s">
        <v>1652</v>
      </c>
      <c r="F22" s="150">
        <v>13</v>
      </c>
      <c r="G22" s="150">
        <v>13</v>
      </c>
      <c r="H22" s="150">
        <v>20</v>
      </c>
      <c r="I22" s="150">
        <v>6</v>
      </c>
    </row>
    <row r="23" spans="1:10" ht="19.5" thickBot="1" x14ac:dyDescent="0.25">
      <c r="A23" s="763"/>
      <c r="B23" s="756"/>
      <c r="C23" s="406">
        <v>8</v>
      </c>
      <c r="D23" s="156" t="s">
        <v>930</v>
      </c>
      <c r="E23" s="529" t="s">
        <v>1653</v>
      </c>
      <c r="F23" s="152">
        <v>0</v>
      </c>
      <c r="G23" s="152">
        <v>0</v>
      </c>
      <c r="H23" s="152">
        <v>0</v>
      </c>
      <c r="I23" s="152">
        <v>0</v>
      </c>
    </row>
    <row r="24" spans="1:10" ht="19.5" thickBot="1" x14ac:dyDescent="0.25">
      <c r="A24" s="763"/>
      <c r="B24" s="756"/>
      <c r="C24" s="406">
        <v>9</v>
      </c>
      <c r="D24" s="151" t="s">
        <v>16</v>
      </c>
      <c r="E24" s="529" t="s">
        <v>1654</v>
      </c>
      <c r="F24" s="152">
        <v>0</v>
      </c>
      <c r="G24" s="152">
        <v>20</v>
      </c>
      <c r="H24" s="152">
        <v>23</v>
      </c>
      <c r="I24" s="152">
        <v>0</v>
      </c>
    </row>
    <row r="25" spans="1:10" ht="19.5" thickBot="1" x14ac:dyDescent="0.25">
      <c r="A25" s="763"/>
      <c r="B25" s="756"/>
      <c r="C25" s="406">
        <v>10</v>
      </c>
      <c r="D25" s="151" t="s">
        <v>1119</v>
      </c>
      <c r="E25" s="529" t="s">
        <v>1655</v>
      </c>
      <c r="F25" s="152">
        <v>0</v>
      </c>
      <c r="G25" s="152">
        <v>0</v>
      </c>
      <c r="H25" s="152">
        <v>2</v>
      </c>
      <c r="I25" s="152">
        <v>0</v>
      </c>
    </row>
    <row r="26" spans="1:10" ht="19.5" thickBot="1" x14ac:dyDescent="0.25">
      <c r="A26" s="763"/>
      <c r="B26" s="756"/>
      <c r="C26" s="406">
        <v>11</v>
      </c>
      <c r="D26" s="151" t="s">
        <v>958</v>
      </c>
      <c r="E26" s="529" t="s">
        <v>1656</v>
      </c>
      <c r="F26" s="152">
        <v>6</v>
      </c>
      <c r="G26" s="152">
        <v>11</v>
      </c>
      <c r="H26" s="152">
        <v>15</v>
      </c>
      <c r="I26" s="152">
        <v>8</v>
      </c>
    </row>
    <row r="27" spans="1:10" ht="19.5" thickBot="1" x14ac:dyDescent="0.25">
      <c r="A27" s="763"/>
      <c r="B27" s="756"/>
      <c r="C27" s="406">
        <v>12</v>
      </c>
      <c r="D27" s="151" t="s">
        <v>17</v>
      </c>
      <c r="E27" s="529" t="s">
        <v>1657</v>
      </c>
      <c r="F27" s="152">
        <v>38</v>
      </c>
      <c r="G27" s="152">
        <v>11</v>
      </c>
      <c r="H27" s="152">
        <v>18</v>
      </c>
      <c r="I27" s="152">
        <v>20</v>
      </c>
    </row>
    <row r="28" spans="1:10" ht="19.5" thickBot="1" x14ac:dyDescent="0.25">
      <c r="A28" s="763"/>
      <c r="B28" s="756"/>
      <c r="C28" s="406"/>
      <c r="D28" s="151"/>
      <c r="E28" s="529"/>
      <c r="F28" s="387"/>
      <c r="G28" s="387"/>
      <c r="H28" s="387"/>
      <c r="I28" s="387"/>
    </row>
    <row r="29" spans="1:10" ht="19.5" thickBot="1" x14ac:dyDescent="0.25">
      <c r="A29" s="763"/>
      <c r="B29" s="756"/>
      <c r="C29" s="406"/>
      <c r="D29" s="151"/>
      <c r="E29" s="529"/>
      <c r="F29" s="387"/>
      <c r="G29" s="387"/>
      <c r="H29" s="387"/>
      <c r="I29" s="387"/>
    </row>
    <row r="30" spans="1:10" ht="19.5" thickBot="1" x14ac:dyDescent="0.25">
      <c r="A30" s="763"/>
      <c r="B30" s="756"/>
      <c r="C30" s="406"/>
      <c r="D30" s="151"/>
      <c r="E30" s="529"/>
      <c r="F30" s="152"/>
      <c r="G30" s="152"/>
      <c r="H30" s="152"/>
      <c r="I30" s="152"/>
    </row>
    <row r="31" spans="1:10" ht="19.5" thickBot="1" x14ac:dyDescent="0.25">
      <c r="A31" s="763"/>
      <c r="B31" s="756"/>
      <c r="C31" s="406"/>
      <c r="D31" s="3" t="s">
        <v>1505</v>
      </c>
      <c r="E31" s="530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 x14ac:dyDescent="0.25">
      <c r="A32" s="763"/>
      <c r="B32" s="756"/>
      <c r="C32" s="406"/>
      <c r="D32" s="3" t="s">
        <v>1507</v>
      </c>
      <c r="E32" s="530"/>
      <c r="F32" s="141">
        <f>(F31*1.73*380*0.9)/1000</f>
        <v>33.724620000000002</v>
      </c>
      <c r="G32" s="141">
        <f>(G31*1.73*380*0.9)/1000</f>
        <v>32.5413</v>
      </c>
      <c r="H32" s="141">
        <f>(H31*1.73*380*0.9)/1000</f>
        <v>46.149479999999997</v>
      </c>
      <c r="I32" s="142"/>
      <c r="J32" s="177"/>
    </row>
    <row r="33" spans="1:10" ht="18.75" thickBot="1" x14ac:dyDescent="0.25">
      <c r="A33" s="763"/>
      <c r="B33" s="756"/>
      <c r="C33" s="406"/>
      <c r="D33" s="3" t="s">
        <v>1509</v>
      </c>
      <c r="E33" s="531"/>
      <c r="F33" s="742">
        <f>(F32+G32+H32)</f>
        <v>112.41539999999999</v>
      </c>
      <c r="G33" s="743"/>
      <c r="H33" s="743"/>
      <c r="I33" s="744"/>
    </row>
    <row r="34" spans="1:10" ht="21" thickBot="1" x14ac:dyDescent="0.25">
      <c r="A34" s="763"/>
      <c r="B34" s="756"/>
      <c r="C34" s="406"/>
      <c r="D34" s="9" t="s">
        <v>88</v>
      </c>
      <c r="E34" s="533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 x14ac:dyDescent="0.25">
      <c r="A35" s="764"/>
      <c r="B35" s="757"/>
      <c r="C35" s="408"/>
      <c r="D35" s="736"/>
      <c r="E35" s="737"/>
      <c r="F35" s="737"/>
      <c r="G35" s="737"/>
      <c r="H35" s="737"/>
      <c r="I35" s="738"/>
      <c r="J35" s="177"/>
    </row>
    <row r="36" spans="1:10" s="103" customFormat="1" ht="39.75" customHeight="1" thickBot="1" x14ac:dyDescent="0.25">
      <c r="A36" s="173"/>
      <c r="B36" s="170"/>
      <c r="C36" s="409"/>
      <c r="D36" s="171"/>
      <c r="E36" s="534"/>
      <c r="F36" s="172"/>
      <c r="G36" s="172"/>
      <c r="H36" s="172"/>
      <c r="I36" s="172"/>
    </row>
    <row r="37" spans="1:10" ht="41.25" thickBot="1" x14ac:dyDescent="0.25">
      <c r="A37" s="153" t="s">
        <v>1193</v>
      </c>
      <c r="B37" s="1"/>
      <c r="C37" s="394"/>
      <c r="D37" s="130" t="s">
        <v>1543</v>
      </c>
      <c r="E37" s="527" t="s">
        <v>1636</v>
      </c>
      <c r="F37" s="131" t="str">
        <f>'Данные по ТП'!C4</f>
        <v>ТМ-630/10</v>
      </c>
      <c r="G37" s="132" t="s">
        <v>1544</v>
      </c>
      <c r="H37" s="131" t="s">
        <v>5</v>
      </c>
      <c r="I37" s="133">
        <f>'Данные по ТП'!F4</f>
        <v>52249</v>
      </c>
    </row>
    <row r="38" spans="1:10" ht="38.25" customHeight="1" thickBot="1" x14ac:dyDescent="0.25">
      <c r="A38" s="728" t="s">
        <v>1189</v>
      </c>
      <c r="B38" s="17"/>
      <c r="C38" s="548">
        <v>1</v>
      </c>
      <c r="D38" s="149" t="s">
        <v>28</v>
      </c>
      <c r="E38" s="544"/>
      <c r="F38" s="545"/>
      <c r="G38" s="546"/>
      <c r="H38" s="545"/>
      <c r="I38" s="545"/>
    </row>
    <row r="39" spans="1:10" ht="18" customHeight="1" thickBot="1" x14ac:dyDescent="0.25">
      <c r="A39" s="729"/>
      <c r="B39" s="732" t="s">
        <v>83</v>
      </c>
      <c r="C39" s="547">
        <v>2</v>
      </c>
      <c r="D39" s="149" t="s">
        <v>909</v>
      </c>
      <c r="E39" s="528"/>
      <c r="F39" s="150"/>
      <c r="G39" s="150"/>
      <c r="H39" s="150"/>
      <c r="I39" s="150"/>
    </row>
    <row r="40" spans="1:10" ht="19.5" thickBot="1" x14ac:dyDescent="0.25">
      <c r="A40" s="729"/>
      <c r="B40" s="732"/>
      <c r="C40" s="396">
        <v>3</v>
      </c>
      <c r="D40" s="151" t="s">
        <v>959</v>
      </c>
      <c r="E40" s="529" t="s">
        <v>1658</v>
      </c>
      <c r="F40" s="152">
        <v>29</v>
      </c>
      <c r="G40" s="152">
        <v>26</v>
      </c>
      <c r="H40" s="152">
        <v>28</v>
      </c>
      <c r="I40" s="152">
        <v>5</v>
      </c>
    </row>
    <row r="41" spans="1:10" ht="19.5" thickBot="1" x14ac:dyDescent="0.25">
      <c r="A41" s="729"/>
      <c r="B41" s="732"/>
      <c r="C41" s="396">
        <v>4</v>
      </c>
      <c r="D41" s="151" t="s">
        <v>18</v>
      </c>
      <c r="E41" s="529" t="s">
        <v>1656</v>
      </c>
      <c r="F41" s="152">
        <v>29</v>
      </c>
      <c r="G41" s="152">
        <v>34</v>
      </c>
      <c r="H41" s="152">
        <v>8</v>
      </c>
      <c r="I41" s="152">
        <v>16</v>
      </c>
    </row>
    <row r="42" spans="1:10" ht="19.5" thickBot="1" x14ac:dyDescent="0.25">
      <c r="A42" s="729"/>
      <c r="B42" s="732"/>
      <c r="C42" s="396">
        <v>14</v>
      </c>
      <c r="D42" s="151" t="s">
        <v>19</v>
      </c>
      <c r="E42" s="529" t="s">
        <v>1659</v>
      </c>
      <c r="F42" s="152">
        <v>3</v>
      </c>
      <c r="G42" s="152">
        <v>3</v>
      </c>
      <c r="H42" s="152">
        <v>5</v>
      </c>
      <c r="I42" s="152">
        <v>0</v>
      </c>
    </row>
    <row r="43" spans="1:10" ht="19.5" thickBot="1" x14ac:dyDescent="0.25">
      <c r="A43" s="729"/>
      <c r="B43" s="732"/>
      <c r="C43" s="396">
        <v>15</v>
      </c>
      <c r="D43" s="151" t="s">
        <v>20</v>
      </c>
      <c r="E43" s="529" t="s">
        <v>1660</v>
      </c>
      <c r="F43" s="152">
        <v>105</v>
      </c>
      <c r="G43" s="152">
        <v>105</v>
      </c>
      <c r="H43" s="152">
        <v>91</v>
      </c>
      <c r="I43" s="152">
        <v>6</v>
      </c>
    </row>
    <row r="44" spans="1:10" ht="19.5" thickBot="1" x14ac:dyDescent="0.25">
      <c r="A44" s="729"/>
      <c r="B44" s="732"/>
      <c r="C44" s="396">
        <v>16</v>
      </c>
      <c r="D44" s="151" t="s">
        <v>21</v>
      </c>
      <c r="E44" s="529" t="s">
        <v>1661</v>
      </c>
      <c r="F44" s="152">
        <v>190</v>
      </c>
      <c r="G44" s="152">
        <v>205</v>
      </c>
      <c r="H44" s="152">
        <v>177</v>
      </c>
      <c r="I44" s="152">
        <v>15</v>
      </c>
    </row>
    <row r="45" spans="1:10" ht="19.5" thickBot="1" x14ac:dyDescent="0.25">
      <c r="A45" s="729"/>
      <c r="B45" s="732"/>
      <c r="C45" s="396"/>
      <c r="D45" s="151"/>
      <c r="E45" s="529"/>
      <c r="F45" s="387"/>
      <c r="G45" s="387"/>
      <c r="H45" s="387"/>
      <c r="I45" s="387"/>
    </row>
    <row r="46" spans="1:10" ht="19.5" thickBot="1" x14ac:dyDescent="0.25">
      <c r="A46" s="729"/>
      <c r="B46" s="732"/>
      <c r="C46" s="396"/>
      <c r="D46" s="151"/>
      <c r="E46" s="529"/>
      <c r="F46" s="387"/>
      <c r="G46" s="387"/>
      <c r="H46" s="387"/>
      <c r="I46" s="387"/>
    </row>
    <row r="47" spans="1:10" ht="19.5" thickBot="1" x14ac:dyDescent="0.25">
      <c r="A47" s="729"/>
      <c r="B47" s="732"/>
      <c r="C47" s="396"/>
      <c r="D47" s="151"/>
      <c r="E47" s="529"/>
      <c r="F47" s="387"/>
      <c r="G47" s="387"/>
      <c r="H47" s="387"/>
      <c r="I47" s="387"/>
    </row>
    <row r="48" spans="1:10" ht="19.5" thickBot="1" x14ac:dyDescent="0.25">
      <c r="A48" s="729"/>
      <c r="B48" s="732"/>
      <c r="C48" s="396"/>
      <c r="D48" s="3" t="s">
        <v>1506</v>
      </c>
      <c r="E48" s="530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 x14ac:dyDescent="0.25">
      <c r="A49" s="729"/>
      <c r="B49" s="732"/>
      <c r="C49" s="396"/>
      <c r="D49" s="3" t="s">
        <v>1507</v>
      </c>
      <c r="E49" s="530"/>
      <c r="F49" s="141">
        <f>(F48*1.73*380*0.9)/1000</f>
        <v>210.63095999999999</v>
      </c>
      <c r="G49" s="141">
        <f>(G48*1.73*380*0.9)/1000</f>
        <v>220.68917999999999</v>
      </c>
      <c r="H49" s="141">
        <f>(H48*1.73*380*0.9)/1000</f>
        <v>182.82293999999999</v>
      </c>
      <c r="I49" s="142"/>
      <c r="J49" s="177"/>
    </row>
    <row r="50" spans="1:10" ht="19.5" thickBot="1" x14ac:dyDescent="0.25">
      <c r="A50" s="729"/>
      <c r="B50" s="732"/>
      <c r="C50" s="396"/>
      <c r="D50" s="3" t="s">
        <v>1508</v>
      </c>
      <c r="E50" s="531"/>
      <c r="F50" s="742">
        <f>(F49+G49+H49)</f>
        <v>614.14307999999994</v>
      </c>
      <c r="G50" s="743"/>
      <c r="H50" s="743"/>
      <c r="I50" s="744"/>
    </row>
    <row r="51" spans="1:10" ht="19.5" thickBot="1" x14ac:dyDescent="0.25">
      <c r="A51" s="729"/>
      <c r="B51" s="732"/>
      <c r="C51" s="397"/>
      <c r="D51" s="739"/>
      <c r="E51" s="740"/>
      <c r="F51" s="740"/>
      <c r="G51" s="740"/>
      <c r="H51" s="740"/>
      <c r="I51" s="741"/>
    </row>
    <row r="52" spans="1:10" ht="41.25" thickBot="1" x14ac:dyDescent="0.25">
      <c r="A52" s="729"/>
      <c r="B52" s="732"/>
      <c r="C52" s="397"/>
      <c r="D52" s="130" t="s">
        <v>1519</v>
      </c>
      <c r="E52" s="527" t="s">
        <v>1636</v>
      </c>
      <c r="F52" s="131" t="str">
        <f>'Данные по ТП'!C4</f>
        <v>ТМ-630/10</v>
      </c>
      <c r="G52" s="132" t="s">
        <v>1544</v>
      </c>
      <c r="H52" s="131" t="s">
        <v>5</v>
      </c>
      <c r="I52" s="133">
        <f>'Данные по ТП'!F5</f>
        <v>70095</v>
      </c>
    </row>
    <row r="53" spans="1:10" ht="19.5" thickBot="1" x14ac:dyDescent="0.25">
      <c r="A53" s="729"/>
      <c r="B53" s="732"/>
      <c r="C53" s="396">
        <v>5</v>
      </c>
      <c r="D53" s="2" t="s">
        <v>960</v>
      </c>
      <c r="E53" s="535"/>
      <c r="F53" s="5">
        <v>0</v>
      </c>
      <c r="G53" s="5">
        <v>0</v>
      </c>
      <c r="H53" s="5">
        <v>0</v>
      </c>
      <c r="I53" s="5">
        <v>0</v>
      </c>
    </row>
    <row r="54" spans="1:10" ht="19.5" thickBot="1" x14ac:dyDescent="0.25">
      <c r="A54" s="729"/>
      <c r="B54" s="732"/>
      <c r="C54" s="396">
        <v>6</v>
      </c>
      <c r="D54" s="2" t="s">
        <v>22</v>
      </c>
      <c r="E54" s="535"/>
      <c r="F54" s="5">
        <v>2</v>
      </c>
      <c r="G54" s="5">
        <v>7</v>
      </c>
      <c r="H54" s="5">
        <v>36</v>
      </c>
      <c r="I54" s="5">
        <v>34</v>
      </c>
    </row>
    <row r="55" spans="1:10" ht="19.5" thickBot="1" x14ac:dyDescent="0.25">
      <c r="A55" s="729"/>
      <c r="B55" s="732"/>
      <c r="C55" s="396">
        <v>7</v>
      </c>
      <c r="D55" s="2" t="s">
        <v>961</v>
      </c>
      <c r="E55" s="535"/>
      <c r="F55" s="5">
        <v>0</v>
      </c>
      <c r="G55" s="5">
        <v>0</v>
      </c>
      <c r="H55" s="5">
        <v>0</v>
      </c>
      <c r="I55" s="5">
        <v>0</v>
      </c>
    </row>
    <row r="56" spans="1:10" ht="19.5" thickBot="1" x14ac:dyDescent="0.25">
      <c r="A56" s="729"/>
      <c r="B56" s="732"/>
      <c r="C56" s="396">
        <v>8</v>
      </c>
      <c r="D56" s="2" t="s">
        <v>962</v>
      </c>
      <c r="E56" s="535"/>
      <c r="F56" s="5">
        <v>24</v>
      </c>
      <c r="G56" s="5">
        <v>9</v>
      </c>
      <c r="H56" s="5">
        <v>29</v>
      </c>
      <c r="I56" s="5">
        <v>20</v>
      </c>
    </row>
    <row r="57" spans="1:10" ht="19.5" thickBot="1" x14ac:dyDescent="0.25">
      <c r="A57" s="729"/>
      <c r="B57" s="732"/>
      <c r="C57" s="396">
        <v>9</v>
      </c>
      <c r="D57" s="2" t="s">
        <v>963</v>
      </c>
      <c r="E57" s="535"/>
      <c r="F57" s="5"/>
      <c r="G57" s="5">
        <v>0</v>
      </c>
      <c r="H57" s="5"/>
      <c r="I57" s="5">
        <v>0</v>
      </c>
    </row>
    <row r="58" spans="1:10" ht="19.5" thickBot="1" x14ac:dyDescent="0.25">
      <c r="A58" s="729"/>
      <c r="B58" s="732"/>
      <c r="C58" s="396">
        <v>10</v>
      </c>
      <c r="D58" s="2" t="s">
        <v>23</v>
      </c>
      <c r="E58" s="535"/>
      <c r="F58" s="5">
        <v>23</v>
      </c>
      <c r="G58" s="5">
        <v>12</v>
      </c>
      <c r="H58" s="5">
        <v>15</v>
      </c>
      <c r="I58" s="5">
        <v>5</v>
      </c>
    </row>
    <row r="59" spans="1:10" ht="19.5" thickBot="1" x14ac:dyDescent="0.25">
      <c r="A59" s="729"/>
      <c r="B59" s="732"/>
      <c r="C59" s="396">
        <v>11</v>
      </c>
      <c r="D59" s="2" t="s">
        <v>1160</v>
      </c>
      <c r="E59" s="535"/>
      <c r="F59" s="5">
        <v>0</v>
      </c>
      <c r="G59" s="5">
        <v>0</v>
      </c>
      <c r="H59" s="5">
        <v>0</v>
      </c>
      <c r="I59" s="5">
        <v>0</v>
      </c>
    </row>
    <row r="60" spans="1:10" ht="19.5" thickBot="1" x14ac:dyDescent="0.25">
      <c r="A60" s="729"/>
      <c r="B60" s="732"/>
      <c r="C60" s="396">
        <v>12</v>
      </c>
      <c r="D60" s="2" t="s">
        <v>24</v>
      </c>
      <c r="E60" s="535"/>
      <c r="F60" s="5">
        <v>0</v>
      </c>
      <c r="G60" s="5">
        <v>0</v>
      </c>
      <c r="H60" s="5">
        <v>0</v>
      </c>
      <c r="I60" s="5">
        <v>0</v>
      </c>
    </row>
    <row r="61" spans="1:10" ht="19.5" thickBot="1" x14ac:dyDescent="0.25">
      <c r="A61" s="729"/>
      <c r="B61" s="732"/>
      <c r="C61" s="396"/>
      <c r="D61" s="2"/>
      <c r="E61" s="535"/>
      <c r="F61" s="5"/>
      <c r="G61" s="5"/>
      <c r="H61" s="5"/>
      <c r="I61" s="5"/>
    </row>
    <row r="62" spans="1:10" ht="19.5" thickBot="1" x14ac:dyDescent="0.25">
      <c r="A62" s="729"/>
      <c r="B62" s="732"/>
      <c r="C62" s="396"/>
      <c r="D62" s="2"/>
      <c r="E62" s="535"/>
      <c r="F62" s="5"/>
      <c r="G62" s="5"/>
      <c r="H62" s="5"/>
      <c r="I62" s="5"/>
    </row>
    <row r="63" spans="1:10" ht="19.5" thickBot="1" x14ac:dyDescent="0.25">
      <c r="A63" s="729"/>
      <c r="B63" s="732"/>
      <c r="C63" s="396"/>
      <c r="D63" s="3" t="s">
        <v>1505</v>
      </c>
      <c r="E63" s="530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 x14ac:dyDescent="0.25">
      <c r="A64" s="729"/>
      <c r="B64" s="732"/>
      <c r="C64" s="396"/>
      <c r="D64" s="3" t="s">
        <v>1507</v>
      </c>
      <c r="E64" s="530"/>
      <c r="F64" s="141">
        <f>(F63*1.73*380*0.9)/1000</f>
        <v>28.991340000000001</v>
      </c>
      <c r="G64" s="141">
        <f>(G63*1.73*380*0.9)/1000</f>
        <v>16.566479999999999</v>
      </c>
      <c r="H64" s="141">
        <f>(H63*1.73*380*0.9)/1000</f>
        <v>47.332800000000006</v>
      </c>
      <c r="I64" s="142"/>
      <c r="J64" s="177"/>
    </row>
    <row r="65" spans="1:10" ht="19.5" thickBot="1" x14ac:dyDescent="0.25">
      <c r="A65" s="729"/>
      <c r="B65" s="732"/>
      <c r="C65" s="396"/>
      <c r="D65" s="3" t="s">
        <v>1509</v>
      </c>
      <c r="E65" s="531"/>
      <c r="F65" s="742">
        <f>(F64+G64+H64)</f>
        <v>92.890620000000013</v>
      </c>
      <c r="G65" s="743"/>
      <c r="H65" s="743"/>
      <c r="I65" s="744"/>
      <c r="J65" s="177"/>
    </row>
    <row r="66" spans="1:10" ht="21" thickBot="1" x14ac:dyDescent="0.25">
      <c r="A66" s="730"/>
      <c r="B66" s="733"/>
      <c r="C66" s="398"/>
      <c r="D66" s="9" t="s">
        <v>88</v>
      </c>
      <c r="E66" s="533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10" ht="16.5" customHeight="1" x14ac:dyDescent="0.2">
      <c r="A67" s="745"/>
      <c r="B67" s="746"/>
      <c r="C67" s="746"/>
      <c r="D67" s="746"/>
      <c r="E67" s="746"/>
      <c r="F67" s="746"/>
      <c r="G67" s="746"/>
      <c r="H67" s="746"/>
      <c r="I67" s="746"/>
    </row>
    <row r="68" spans="1:10" ht="35.25" customHeight="1" thickBot="1" x14ac:dyDescent="0.25">
      <c r="A68" s="747"/>
      <c r="B68" s="748"/>
      <c r="C68" s="748"/>
      <c r="D68" s="748"/>
      <c r="E68" s="748"/>
      <c r="F68" s="748"/>
      <c r="G68" s="748"/>
      <c r="H68" s="748"/>
      <c r="I68" s="748"/>
    </row>
    <row r="69" spans="1:10" ht="41.25" thickBot="1" x14ac:dyDescent="0.25">
      <c r="A69" s="153" t="s">
        <v>1193</v>
      </c>
      <c r="B69" s="1"/>
      <c r="C69" s="394"/>
      <c r="D69" s="130" t="s">
        <v>1543</v>
      </c>
      <c r="E69" s="527" t="s">
        <v>1636</v>
      </c>
      <c r="F69" s="131" t="str">
        <f>'Данные по ТП'!C6</f>
        <v>ТМ-250/10</v>
      </c>
      <c r="G69" s="132" t="s">
        <v>1544</v>
      </c>
      <c r="H69" s="131" t="s">
        <v>5</v>
      </c>
      <c r="I69" s="133">
        <f>'Данные по ТП'!F6</f>
        <v>707184</v>
      </c>
    </row>
    <row r="70" spans="1:10" ht="18.75" customHeight="1" thickBot="1" x14ac:dyDescent="0.25">
      <c r="A70" s="728" t="s">
        <v>1189</v>
      </c>
      <c r="B70" s="731" t="s">
        <v>84</v>
      </c>
      <c r="C70" s="395">
        <v>1</v>
      </c>
      <c r="D70" s="149" t="s">
        <v>964</v>
      </c>
      <c r="E70" s="528"/>
      <c r="F70" s="388">
        <v>90</v>
      </c>
      <c r="G70" s="388">
        <v>67</v>
      </c>
      <c r="H70" s="388">
        <v>76</v>
      </c>
      <c r="I70" s="388">
        <v>17</v>
      </c>
    </row>
    <row r="71" spans="1:10" ht="19.5" thickBot="1" x14ac:dyDescent="0.25">
      <c r="A71" s="751"/>
      <c r="B71" s="749"/>
      <c r="C71" s="406">
        <v>2</v>
      </c>
      <c r="D71" s="151" t="s">
        <v>928</v>
      </c>
      <c r="E71" s="529"/>
      <c r="F71" s="152">
        <v>10</v>
      </c>
      <c r="G71" s="152">
        <v>47</v>
      </c>
      <c r="H71" s="152">
        <v>7</v>
      </c>
      <c r="I71" s="152">
        <v>30</v>
      </c>
    </row>
    <row r="72" spans="1:10" ht="19.5" thickBot="1" x14ac:dyDescent="0.25">
      <c r="A72" s="751"/>
      <c r="B72" s="749"/>
      <c r="C72" s="406">
        <v>4</v>
      </c>
      <c r="D72" s="151" t="s">
        <v>25</v>
      </c>
      <c r="E72" s="529"/>
      <c r="F72" s="152">
        <v>19</v>
      </c>
      <c r="G72" s="152">
        <v>47</v>
      </c>
      <c r="H72" s="152">
        <v>14</v>
      </c>
      <c r="I72" s="152">
        <v>21</v>
      </c>
    </row>
    <row r="73" spans="1:10" ht="19.5" thickBot="1" x14ac:dyDescent="0.25">
      <c r="A73" s="751"/>
      <c r="B73" s="749"/>
      <c r="C73" s="406">
        <v>13</v>
      </c>
      <c r="D73" s="151" t="s">
        <v>1159</v>
      </c>
      <c r="E73" s="529"/>
      <c r="F73" s="152"/>
      <c r="G73" s="152"/>
      <c r="H73" s="152"/>
      <c r="I73" s="152"/>
    </row>
    <row r="74" spans="1:10" ht="19.5" thickBot="1" x14ac:dyDescent="0.25">
      <c r="A74" s="751"/>
      <c r="B74" s="749"/>
      <c r="C74" s="406">
        <v>14</v>
      </c>
      <c r="D74" s="151" t="s">
        <v>1191</v>
      </c>
      <c r="E74" s="529"/>
      <c r="F74" s="152"/>
      <c r="G74" s="152"/>
      <c r="H74" s="152"/>
      <c r="I74" s="152"/>
    </row>
    <row r="75" spans="1:10" ht="19.5" thickBot="1" x14ac:dyDescent="0.25">
      <c r="A75" s="751"/>
      <c r="B75" s="749"/>
      <c r="C75" s="406">
        <v>15</v>
      </c>
      <c r="D75" s="151" t="s">
        <v>26</v>
      </c>
      <c r="E75" s="529"/>
      <c r="F75" s="154">
        <v>35</v>
      </c>
      <c r="G75" s="154">
        <v>28</v>
      </c>
      <c r="H75" s="154">
        <v>35</v>
      </c>
      <c r="I75" s="154">
        <v>8</v>
      </c>
    </row>
    <row r="76" spans="1:10" ht="19.5" thickBot="1" x14ac:dyDescent="0.25">
      <c r="A76" s="751"/>
      <c r="B76" s="749"/>
      <c r="C76" s="406"/>
      <c r="D76" s="151"/>
      <c r="E76" s="529"/>
      <c r="F76" s="154"/>
      <c r="G76" s="154"/>
      <c r="H76" s="154"/>
      <c r="I76" s="154"/>
    </row>
    <row r="77" spans="1:10" ht="19.5" thickBot="1" x14ac:dyDescent="0.25">
      <c r="A77" s="751"/>
      <c r="B77" s="749"/>
      <c r="C77" s="406"/>
      <c r="D77" s="151"/>
      <c r="E77" s="529"/>
      <c r="F77" s="154"/>
      <c r="G77" s="154"/>
      <c r="H77" s="154"/>
      <c r="I77" s="154"/>
    </row>
    <row r="78" spans="1:10" ht="19.5" thickBot="1" x14ac:dyDescent="0.25">
      <c r="A78" s="751"/>
      <c r="B78" s="749"/>
      <c r="C78" s="406"/>
      <c r="D78" s="151"/>
      <c r="E78" s="529"/>
      <c r="F78" s="154"/>
      <c r="G78" s="154"/>
      <c r="H78" s="154"/>
      <c r="I78" s="154"/>
    </row>
    <row r="79" spans="1:10" ht="19.5" customHeight="1" thickBot="1" x14ac:dyDescent="0.25">
      <c r="A79" s="751"/>
      <c r="B79" s="749"/>
      <c r="C79" s="406"/>
      <c r="D79" s="3" t="s">
        <v>1506</v>
      </c>
      <c r="E79" s="530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 x14ac:dyDescent="0.25">
      <c r="A80" s="751"/>
      <c r="B80" s="749"/>
      <c r="C80" s="406"/>
      <c r="D80" s="3" t="s">
        <v>1507</v>
      </c>
      <c r="E80" s="530"/>
      <c r="F80" s="141">
        <f>(F79*1.73*380*0.9)/1000</f>
        <v>91.115640000000013</v>
      </c>
      <c r="G80" s="141">
        <f>(G79*1.73*380*0.9)/1000</f>
        <v>111.82373999999999</v>
      </c>
      <c r="H80" s="141">
        <f>(H79*1.73*380*0.9)/1000</f>
        <v>78.099119999999999</v>
      </c>
      <c r="I80" s="142"/>
      <c r="J80" s="177"/>
    </row>
    <row r="81" spans="1:10" ht="18.75" thickBot="1" x14ac:dyDescent="0.25">
      <c r="A81" s="751"/>
      <c r="B81" s="749"/>
      <c r="C81" s="406"/>
      <c r="D81" s="3" t="s">
        <v>1508</v>
      </c>
      <c r="E81" s="531"/>
      <c r="F81" s="742">
        <f>(F80+G80+H80)</f>
        <v>281.0385</v>
      </c>
      <c r="G81" s="743"/>
      <c r="H81" s="743"/>
      <c r="I81" s="744"/>
      <c r="J81" s="177"/>
    </row>
    <row r="82" spans="1:10" ht="18.75" thickBot="1" x14ac:dyDescent="0.25">
      <c r="A82" s="751"/>
      <c r="B82" s="749"/>
      <c r="C82" s="407"/>
      <c r="D82" s="739"/>
      <c r="E82" s="740"/>
      <c r="F82" s="740"/>
      <c r="G82" s="740"/>
      <c r="H82" s="740"/>
      <c r="I82" s="741"/>
      <c r="J82" s="177"/>
    </row>
    <row r="83" spans="1:10" ht="41.25" thickBot="1" x14ac:dyDescent="0.25">
      <c r="A83" s="751"/>
      <c r="B83" s="749"/>
      <c r="C83" s="407"/>
      <c r="D83" s="130" t="s">
        <v>1519</v>
      </c>
      <c r="E83" s="527" t="s">
        <v>1636</v>
      </c>
      <c r="F83" s="131" t="str">
        <f>'Данные по ТП'!C7</f>
        <v>ТМ-250/10</v>
      </c>
      <c r="G83" s="132" t="s">
        <v>1544</v>
      </c>
      <c r="H83" s="131" t="s">
        <v>5</v>
      </c>
      <c r="I83" s="133">
        <f>'Данные по ТП'!F7</f>
        <v>1110</v>
      </c>
    </row>
    <row r="84" spans="1:10" ht="19.5" thickBot="1" x14ac:dyDescent="0.25">
      <c r="A84" s="751"/>
      <c r="B84" s="749"/>
      <c r="C84" s="406">
        <v>6</v>
      </c>
      <c r="D84" s="2" t="s">
        <v>27</v>
      </c>
      <c r="E84" s="535"/>
      <c r="F84" s="5">
        <v>8</v>
      </c>
      <c r="G84" s="5">
        <v>7</v>
      </c>
      <c r="H84" s="5">
        <v>5</v>
      </c>
      <c r="I84" s="5">
        <v>5</v>
      </c>
    </row>
    <row r="85" spans="1:10" ht="19.5" thickBot="1" x14ac:dyDescent="0.25">
      <c r="A85" s="751"/>
      <c r="B85" s="749"/>
      <c r="C85" s="406">
        <v>7</v>
      </c>
      <c r="D85" s="2" t="s">
        <v>378</v>
      </c>
      <c r="E85" s="535"/>
      <c r="F85" s="5"/>
      <c r="G85" s="5"/>
      <c r="H85" s="5"/>
      <c r="I85" s="5"/>
    </row>
    <row r="86" spans="1:10" ht="19.5" thickBot="1" x14ac:dyDescent="0.25">
      <c r="A86" s="751"/>
      <c r="B86" s="749"/>
      <c r="C86" s="406">
        <v>8</v>
      </c>
      <c r="D86" s="2" t="s">
        <v>965</v>
      </c>
      <c r="E86" s="535"/>
      <c r="F86" s="5">
        <v>0</v>
      </c>
      <c r="G86" s="5">
        <v>0</v>
      </c>
      <c r="H86" s="5">
        <v>0</v>
      </c>
      <c r="I86" s="5">
        <v>0</v>
      </c>
    </row>
    <row r="87" spans="1:10" ht="19.5" thickBot="1" x14ac:dyDescent="0.25">
      <c r="A87" s="751"/>
      <c r="B87" s="749"/>
      <c r="C87" s="406">
        <v>12</v>
      </c>
      <c r="D87" s="2" t="s">
        <v>1192</v>
      </c>
      <c r="E87" s="535"/>
      <c r="F87" s="5">
        <v>80</v>
      </c>
      <c r="G87" s="5">
        <v>72</v>
      </c>
      <c r="H87" s="5">
        <v>12</v>
      </c>
      <c r="I87" s="5">
        <v>60</v>
      </c>
    </row>
    <row r="88" spans="1:10" ht="19.5" thickBot="1" x14ac:dyDescent="0.25">
      <c r="A88" s="751"/>
      <c r="B88" s="749"/>
      <c r="C88" s="406"/>
      <c r="D88" s="2"/>
      <c r="E88" s="535"/>
      <c r="F88" s="5"/>
      <c r="G88" s="5"/>
      <c r="H88" s="5"/>
      <c r="I88" s="5"/>
    </row>
    <row r="89" spans="1:10" ht="19.5" thickBot="1" x14ac:dyDescent="0.25">
      <c r="A89" s="751"/>
      <c r="B89" s="749"/>
      <c r="C89" s="406"/>
      <c r="D89" s="2"/>
      <c r="E89" s="535"/>
      <c r="F89" s="5"/>
      <c r="G89" s="5"/>
      <c r="H89" s="5"/>
      <c r="I89" s="5"/>
    </row>
    <row r="90" spans="1:10" ht="19.5" thickBot="1" x14ac:dyDescent="0.25">
      <c r="A90" s="751"/>
      <c r="B90" s="749"/>
      <c r="C90" s="406"/>
      <c r="D90" s="151"/>
      <c r="E90" s="529"/>
      <c r="F90" s="152"/>
      <c r="G90" s="152"/>
      <c r="H90" s="152"/>
      <c r="I90" s="152"/>
    </row>
    <row r="91" spans="1:10" ht="19.5" thickBot="1" x14ac:dyDescent="0.25">
      <c r="A91" s="751"/>
      <c r="B91" s="749"/>
      <c r="C91" s="406"/>
      <c r="D91" s="3" t="s">
        <v>1505</v>
      </c>
      <c r="E91" s="530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 x14ac:dyDescent="0.25">
      <c r="A92" s="751"/>
      <c r="B92" s="749"/>
      <c r="C92" s="406"/>
      <c r="D92" s="3" t="s">
        <v>1507</v>
      </c>
      <c r="E92" s="530"/>
      <c r="F92" s="141">
        <f>(F91*1.73*380*0.9)/1000</f>
        <v>52.066079999999999</v>
      </c>
      <c r="G92" s="141">
        <f>(G91*1.73*380*0.9)/1000</f>
        <v>46.741140000000001</v>
      </c>
      <c r="H92" s="141">
        <f>(H91*1.73*380*0.9)/1000</f>
        <v>10.058219999999999</v>
      </c>
      <c r="I92" s="142"/>
      <c r="J92" s="177"/>
    </row>
    <row r="93" spans="1:10" ht="18.75" thickBot="1" x14ac:dyDescent="0.25">
      <c r="A93" s="751"/>
      <c r="B93" s="749"/>
      <c r="C93" s="406"/>
      <c r="D93" s="3" t="s">
        <v>1509</v>
      </c>
      <c r="E93" s="531"/>
      <c r="F93" s="742">
        <f>(F92+G92+H92)</f>
        <v>108.86544000000001</v>
      </c>
      <c r="G93" s="743"/>
      <c r="H93" s="743"/>
      <c r="I93" s="744"/>
      <c r="J93" s="177"/>
    </row>
    <row r="94" spans="1:10" ht="21" thickBot="1" x14ac:dyDescent="0.25">
      <c r="A94" s="752"/>
      <c r="B94" s="750"/>
      <c r="C94" s="410"/>
      <c r="D94" s="9" t="s">
        <v>88</v>
      </c>
      <c r="E94" s="533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 x14ac:dyDescent="0.2">
      <c r="A95" s="758"/>
      <c r="B95" s="758"/>
      <c r="C95" s="758"/>
      <c r="D95" s="758"/>
      <c r="E95" s="758"/>
      <c r="F95" s="758"/>
      <c r="G95" s="758"/>
      <c r="H95" s="758"/>
      <c r="I95" s="758"/>
      <c r="J95" s="247"/>
    </row>
    <row r="96" spans="1:10" ht="12.75" customHeight="1" thickBot="1" x14ac:dyDescent="0.25">
      <c r="A96" s="759"/>
      <c r="B96" s="759"/>
      <c r="C96" s="759"/>
      <c r="D96" s="759"/>
      <c r="E96" s="759"/>
      <c r="F96" s="759"/>
      <c r="G96" s="759"/>
      <c r="H96" s="759"/>
      <c r="I96" s="759"/>
      <c r="J96" s="247"/>
    </row>
    <row r="97" spans="1:10" ht="41.25" thickBot="1" x14ac:dyDescent="0.25">
      <c r="A97" s="153" t="s">
        <v>1193</v>
      </c>
      <c r="B97" s="1"/>
      <c r="C97" s="394"/>
      <c r="D97" s="130" t="s">
        <v>1543</v>
      </c>
      <c r="E97" s="527" t="s">
        <v>1636</v>
      </c>
      <c r="F97" s="131" t="str">
        <f>'Данные по ТП'!C8</f>
        <v>ТМ-250/10</v>
      </c>
      <c r="G97" s="132" t="s">
        <v>1544</v>
      </c>
      <c r="H97" s="131" t="s">
        <v>5</v>
      </c>
      <c r="I97" s="133">
        <f>'Данные по ТП'!F8</f>
        <v>8069</v>
      </c>
    </row>
    <row r="98" spans="1:10" ht="15.75" customHeight="1" thickBot="1" x14ac:dyDescent="0.25">
      <c r="A98" s="762" t="s">
        <v>1189</v>
      </c>
      <c r="B98" s="731" t="s">
        <v>85</v>
      </c>
      <c r="C98" s="395">
        <v>1</v>
      </c>
      <c r="D98" s="149" t="s">
        <v>28</v>
      </c>
      <c r="E98" s="528"/>
      <c r="F98" s="150"/>
      <c r="G98" s="150"/>
      <c r="H98" s="150"/>
      <c r="I98" s="150"/>
    </row>
    <row r="99" spans="1:10" ht="19.5" thickBot="1" x14ac:dyDescent="0.25">
      <c r="A99" s="763"/>
      <c r="B99" s="749"/>
      <c r="C99" s="406">
        <v>2</v>
      </c>
      <c r="D99" s="151" t="s">
        <v>1098</v>
      </c>
      <c r="E99" s="529"/>
      <c r="F99" s="152">
        <v>0</v>
      </c>
      <c r="G99" s="152">
        <v>0</v>
      </c>
      <c r="H99" s="152">
        <v>0</v>
      </c>
      <c r="I99" s="152">
        <v>0</v>
      </c>
    </row>
    <row r="100" spans="1:10" ht="19.5" thickBot="1" x14ac:dyDescent="0.25">
      <c r="A100" s="763"/>
      <c r="B100" s="749"/>
      <c r="C100" s="406">
        <v>3</v>
      </c>
      <c r="D100" s="151" t="s">
        <v>29</v>
      </c>
      <c r="E100" s="529"/>
      <c r="F100" s="152">
        <v>0</v>
      </c>
      <c r="G100" s="152">
        <v>0</v>
      </c>
      <c r="H100" s="152">
        <v>0</v>
      </c>
      <c r="I100" s="152">
        <v>0</v>
      </c>
    </row>
    <row r="101" spans="1:10" ht="19.5" thickBot="1" x14ac:dyDescent="0.25">
      <c r="A101" s="763"/>
      <c r="B101" s="749"/>
      <c r="C101" s="406">
        <v>4</v>
      </c>
      <c r="D101" s="151" t="s">
        <v>1120</v>
      </c>
      <c r="E101" s="529"/>
      <c r="F101" s="152">
        <v>18</v>
      </c>
      <c r="G101" s="152">
        <v>2</v>
      </c>
      <c r="H101" s="152">
        <v>8</v>
      </c>
      <c r="I101" s="152">
        <v>8</v>
      </c>
    </row>
    <row r="102" spans="1:10" ht="19.5" thickBot="1" x14ac:dyDescent="0.25">
      <c r="A102" s="763"/>
      <c r="B102" s="749"/>
      <c r="C102" s="406" t="s">
        <v>1633</v>
      </c>
      <c r="D102" s="156" t="s">
        <v>1100</v>
      </c>
      <c r="E102" s="529"/>
      <c r="F102" s="152">
        <v>32</v>
      </c>
      <c r="G102" s="152">
        <v>60</v>
      </c>
      <c r="H102" s="152">
        <v>69</v>
      </c>
      <c r="I102" s="152">
        <v>25</v>
      </c>
    </row>
    <row r="103" spans="1:10" ht="19.5" thickBot="1" x14ac:dyDescent="0.25">
      <c r="A103" s="763"/>
      <c r="B103" s="749"/>
      <c r="C103" s="406">
        <v>19</v>
      </c>
      <c r="D103" s="156" t="s">
        <v>966</v>
      </c>
      <c r="E103" s="529"/>
      <c r="F103" s="152"/>
      <c r="G103" s="152"/>
      <c r="H103" s="152"/>
      <c r="I103" s="152"/>
    </row>
    <row r="104" spans="1:10" ht="19.5" thickBot="1" x14ac:dyDescent="0.25">
      <c r="A104" s="763"/>
      <c r="B104" s="749"/>
      <c r="C104" s="406" t="s">
        <v>1634</v>
      </c>
      <c r="D104" s="151" t="s">
        <v>1099</v>
      </c>
      <c r="E104" s="529"/>
      <c r="F104" s="152">
        <v>29</v>
      </c>
      <c r="G104" s="152">
        <v>39</v>
      </c>
      <c r="H104" s="152">
        <v>6</v>
      </c>
      <c r="I104" s="152">
        <v>28</v>
      </c>
    </row>
    <row r="105" spans="1:10" ht="19.5" thickBot="1" x14ac:dyDescent="0.25">
      <c r="A105" s="763"/>
      <c r="B105" s="749"/>
      <c r="C105" s="406"/>
      <c r="D105" s="151"/>
      <c r="E105" s="529"/>
      <c r="F105" s="387"/>
      <c r="G105" s="387"/>
      <c r="H105" s="387"/>
      <c r="I105" s="387"/>
    </row>
    <row r="106" spans="1:10" ht="19.5" thickBot="1" x14ac:dyDescent="0.25">
      <c r="A106" s="763"/>
      <c r="B106" s="749"/>
      <c r="C106" s="406"/>
      <c r="D106" s="151"/>
      <c r="E106" s="529"/>
      <c r="F106" s="387"/>
      <c r="G106" s="387"/>
      <c r="H106" s="387"/>
      <c r="I106" s="387"/>
    </row>
    <row r="107" spans="1:10" ht="19.5" thickBot="1" x14ac:dyDescent="0.25">
      <c r="A107" s="763"/>
      <c r="B107" s="749"/>
      <c r="C107" s="406"/>
      <c r="D107" s="151"/>
      <c r="E107" s="529"/>
      <c r="F107" s="387"/>
      <c r="G107" s="387"/>
      <c r="H107" s="387"/>
      <c r="I107" s="387"/>
    </row>
    <row r="108" spans="1:10" ht="19.5" thickBot="1" x14ac:dyDescent="0.25">
      <c r="A108" s="763"/>
      <c r="B108" s="749"/>
      <c r="C108" s="406"/>
      <c r="D108" s="3" t="s">
        <v>1506</v>
      </c>
      <c r="E108" s="530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 x14ac:dyDescent="0.25">
      <c r="A109" s="763"/>
      <c r="B109" s="749"/>
      <c r="C109" s="406"/>
      <c r="D109" s="3" t="s">
        <v>1507</v>
      </c>
      <c r="E109" s="530"/>
      <c r="F109" s="141">
        <f>(F108*1.73*380*0.9)/1000</f>
        <v>46.741140000000001</v>
      </c>
      <c r="G109" s="141">
        <f>(G108*1.73*380*0.9)/1000</f>
        <v>59.757659999999994</v>
      </c>
      <c r="H109" s="141">
        <f>(H108*1.73*380*0.9)/1000</f>
        <v>49.107780000000005</v>
      </c>
      <c r="I109" s="142"/>
      <c r="J109" s="177"/>
    </row>
    <row r="110" spans="1:10" ht="18.75" thickBot="1" x14ac:dyDescent="0.25">
      <c r="A110" s="763"/>
      <c r="B110" s="749"/>
      <c r="C110" s="406"/>
      <c r="D110" s="3" t="s">
        <v>1508</v>
      </c>
      <c r="E110" s="531"/>
      <c r="F110" s="742">
        <f>(F109+G109+H109)</f>
        <v>155.60658000000001</v>
      </c>
      <c r="G110" s="743"/>
      <c r="H110" s="743"/>
      <c r="I110" s="744"/>
      <c r="J110" s="177"/>
    </row>
    <row r="111" spans="1:10" ht="18.75" thickBot="1" x14ac:dyDescent="0.25">
      <c r="A111" s="763"/>
      <c r="B111" s="749"/>
      <c r="C111" s="407"/>
      <c r="D111" s="739"/>
      <c r="E111" s="740"/>
      <c r="F111" s="740"/>
      <c r="G111" s="740"/>
      <c r="H111" s="740"/>
      <c r="I111" s="741"/>
      <c r="J111" s="177"/>
    </row>
    <row r="112" spans="1:10" ht="41.25" thickBot="1" x14ac:dyDescent="0.25">
      <c r="A112" s="763"/>
      <c r="B112" s="749"/>
      <c r="C112" s="407"/>
      <c r="D112" s="130" t="s">
        <v>1519</v>
      </c>
      <c r="E112" s="527" t="s">
        <v>1636</v>
      </c>
      <c r="F112" s="131" t="str">
        <f>'Данные по ТП'!C9</f>
        <v>ТМ-400/10</v>
      </c>
      <c r="G112" s="132" t="s">
        <v>1544</v>
      </c>
      <c r="H112" s="131" t="s">
        <v>5</v>
      </c>
      <c r="I112" s="245">
        <f>'Данные по ТП'!F9</f>
        <v>9038</v>
      </c>
    </row>
    <row r="113" spans="1:10" ht="19.5" thickBot="1" x14ac:dyDescent="0.25">
      <c r="A113" s="763"/>
      <c r="B113" s="749"/>
      <c r="C113" s="406">
        <v>6</v>
      </c>
      <c r="D113" s="151" t="s">
        <v>30</v>
      </c>
      <c r="E113" s="529"/>
      <c r="F113" s="152">
        <v>24</v>
      </c>
      <c r="G113" s="152">
        <v>17</v>
      </c>
      <c r="H113" s="152">
        <v>48</v>
      </c>
      <c r="I113" s="152">
        <v>17</v>
      </c>
    </row>
    <row r="114" spans="1:10" ht="19.5" thickBot="1" x14ac:dyDescent="0.25">
      <c r="A114" s="763"/>
      <c r="B114" s="749"/>
      <c r="C114" s="406">
        <v>7</v>
      </c>
      <c r="D114" s="151" t="s">
        <v>967</v>
      </c>
      <c r="E114" s="529"/>
      <c r="F114" s="152">
        <v>22</v>
      </c>
      <c r="G114" s="152">
        <v>8</v>
      </c>
      <c r="H114" s="152">
        <v>14</v>
      </c>
      <c r="I114" s="152">
        <v>2</v>
      </c>
    </row>
    <row r="115" spans="1:10" ht="18.75" customHeight="1" thickBot="1" x14ac:dyDescent="0.25">
      <c r="A115" s="763"/>
      <c r="B115" s="749"/>
      <c r="C115" s="405" t="s">
        <v>1635</v>
      </c>
      <c r="D115" s="149" t="s">
        <v>1194</v>
      </c>
      <c r="E115" s="528"/>
      <c r="F115" s="150">
        <v>31</v>
      </c>
      <c r="G115" s="150">
        <v>41</v>
      </c>
      <c r="H115" s="150"/>
      <c r="I115" s="150">
        <v>39</v>
      </c>
    </row>
    <row r="116" spans="1:10" ht="19.5" thickBot="1" x14ac:dyDescent="0.25">
      <c r="A116" s="763"/>
      <c r="B116" s="749"/>
      <c r="C116" s="406">
        <v>11</v>
      </c>
      <c r="D116" s="151" t="s">
        <v>31</v>
      </c>
      <c r="E116" s="529"/>
      <c r="F116" s="152">
        <v>24</v>
      </c>
      <c r="G116" s="152">
        <v>30</v>
      </c>
      <c r="H116" s="152">
        <v>9</v>
      </c>
      <c r="I116" s="152">
        <v>21</v>
      </c>
    </row>
    <row r="117" spans="1:10" ht="19.5" thickBot="1" x14ac:dyDescent="0.25">
      <c r="A117" s="763"/>
      <c r="B117" s="749"/>
      <c r="C117" s="406">
        <v>12</v>
      </c>
      <c r="D117" s="151" t="s">
        <v>1101</v>
      </c>
      <c r="E117" s="529"/>
      <c r="F117" s="152">
        <v>37</v>
      </c>
      <c r="G117" s="152">
        <v>46</v>
      </c>
      <c r="H117" s="152">
        <v>18</v>
      </c>
      <c r="I117" s="152">
        <v>22</v>
      </c>
    </row>
    <row r="118" spans="1:10" ht="19.5" thickBot="1" x14ac:dyDescent="0.25">
      <c r="A118" s="763"/>
      <c r="B118" s="749"/>
      <c r="C118" s="406">
        <v>13</v>
      </c>
      <c r="D118" s="151" t="s">
        <v>32</v>
      </c>
      <c r="E118" s="529"/>
      <c r="F118" s="152">
        <v>61</v>
      </c>
      <c r="G118" s="152">
        <v>63</v>
      </c>
      <c r="H118" s="152">
        <v>75</v>
      </c>
      <c r="I118" s="152">
        <v>26</v>
      </c>
    </row>
    <row r="119" spans="1:10" ht="19.5" thickBot="1" x14ac:dyDescent="0.25">
      <c r="A119" s="763"/>
      <c r="B119" s="749"/>
      <c r="C119" s="406">
        <v>14</v>
      </c>
      <c r="D119" s="151" t="s">
        <v>968</v>
      </c>
      <c r="E119" s="529"/>
      <c r="F119" s="152">
        <v>43</v>
      </c>
      <c r="G119" s="152">
        <v>48</v>
      </c>
      <c r="H119" s="152">
        <v>42</v>
      </c>
      <c r="I119" s="152">
        <v>5</v>
      </c>
    </row>
    <row r="120" spans="1:10" ht="19.5" thickBot="1" x14ac:dyDescent="0.25">
      <c r="A120" s="763"/>
      <c r="B120" s="749"/>
      <c r="C120" s="406"/>
      <c r="D120" s="151"/>
      <c r="E120" s="529"/>
      <c r="F120" s="387"/>
      <c r="G120" s="387"/>
      <c r="H120" s="387"/>
      <c r="I120" s="387"/>
    </row>
    <row r="121" spans="1:10" ht="19.5" thickBot="1" x14ac:dyDescent="0.25">
      <c r="A121" s="763"/>
      <c r="B121" s="749"/>
      <c r="C121" s="406"/>
      <c r="D121" s="151"/>
      <c r="E121" s="529"/>
      <c r="F121" s="387"/>
      <c r="G121" s="387"/>
      <c r="H121" s="387"/>
      <c r="I121" s="387"/>
    </row>
    <row r="122" spans="1:10" ht="19.5" thickBot="1" x14ac:dyDescent="0.25">
      <c r="A122" s="763"/>
      <c r="B122" s="749"/>
      <c r="C122" s="406"/>
      <c r="D122" s="151"/>
      <c r="E122" s="529"/>
      <c r="F122" s="387"/>
      <c r="G122" s="387"/>
      <c r="H122" s="387"/>
      <c r="I122" s="387"/>
    </row>
    <row r="123" spans="1:10" ht="19.5" thickBot="1" x14ac:dyDescent="0.25">
      <c r="A123" s="763"/>
      <c r="B123" s="749"/>
      <c r="C123" s="406"/>
      <c r="D123" s="3" t="s">
        <v>1505</v>
      </c>
      <c r="E123" s="530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 x14ac:dyDescent="0.25">
      <c r="A124" s="763"/>
      <c r="B124" s="749"/>
      <c r="C124" s="406"/>
      <c r="D124" s="3" t="s">
        <v>1507</v>
      </c>
      <c r="E124" s="530"/>
      <c r="F124" s="141">
        <f>(F123*1.73*380*0.9)/1000</f>
        <v>143.18172000000001</v>
      </c>
      <c r="G124" s="141">
        <f>(G123*1.73*380*0.9)/1000</f>
        <v>149.68998000000002</v>
      </c>
      <c r="H124" s="141">
        <f>(H123*1.73*380*0.9)/1000</f>
        <v>121.88195999999999</v>
      </c>
      <c r="I124" s="142"/>
      <c r="J124" s="177"/>
    </row>
    <row r="125" spans="1:10" ht="18.75" thickBot="1" x14ac:dyDescent="0.25">
      <c r="A125" s="763"/>
      <c r="B125" s="749"/>
      <c r="C125" s="406"/>
      <c r="D125" s="3" t="s">
        <v>1509</v>
      </c>
      <c r="E125" s="531"/>
      <c r="F125" s="742">
        <f>(F124+G124+H124)</f>
        <v>414.75366000000002</v>
      </c>
      <c r="G125" s="743"/>
      <c r="H125" s="743"/>
      <c r="I125" s="744"/>
    </row>
    <row r="126" spans="1:10" ht="21" thickBot="1" x14ac:dyDescent="0.25">
      <c r="A126" s="764"/>
      <c r="B126" s="750"/>
      <c r="C126" s="410"/>
      <c r="D126" s="9" t="s">
        <v>88</v>
      </c>
      <c r="E126" s="533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10" ht="18.75" customHeight="1" x14ac:dyDescent="0.2">
      <c r="A127" s="760"/>
      <c r="B127" s="760"/>
      <c r="C127" s="760"/>
      <c r="D127" s="760"/>
      <c r="E127" s="760"/>
      <c r="F127" s="760"/>
      <c r="G127" s="760"/>
      <c r="H127" s="760"/>
      <c r="I127" s="760"/>
    </row>
    <row r="128" spans="1:10" ht="13.5" customHeight="1" thickBot="1" x14ac:dyDescent="0.25">
      <c r="A128" s="761"/>
      <c r="B128" s="761"/>
      <c r="C128" s="761"/>
      <c r="D128" s="761"/>
      <c r="E128" s="761"/>
      <c r="F128" s="761"/>
      <c r="G128" s="761"/>
      <c r="H128" s="761"/>
      <c r="I128" s="761"/>
    </row>
    <row r="129" spans="1:10" ht="41.25" thickBot="1" x14ac:dyDescent="0.25">
      <c r="A129" s="157">
        <v>41945</v>
      </c>
      <c r="B129" s="1"/>
      <c r="C129" s="394"/>
      <c r="D129" s="130" t="s">
        <v>1543</v>
      </c>
      <c r="E129" s="527" t="s">
        <v>1636</v>
      </c>
      <c r="F129" s="131" t="str">
        <f>'Данные по ТП'!C10</f>
        <v>ТМ-250/10</v>
      </c>
      <c r="G129" s="132" t="s">
        <v>1544</v>
      </c>
      <c r="H129" s="131" t="s">
        <v>5</v>
      </c>
      <c r="I129" s="133">
        <f>'Данные по ТП'!F10</f>
        <v>8058</v>
      </c>
    </row>
    <row r="130" spans="1:10" ht="19.5" thickBot="1" x14ac:dyDescent="0.25">
      <c r="A130" s="728" t="s">
        <v>1195</v>
      </c>
      <c r="B130" s="731" t="s">
        <v>86</v>
      </c>
      <c r="C130" s="396">
        <v>1</v>
      </c>
      <c r="D130" s="151" t="s">
        <v>33</v>
      </c>
      <c r="E130" s="529"/>
      <c r="F130" s="152">
        <v>0</v>
      </c>
      <c r="G130" s="152">
        <v>0</v>
      </c>
      <c r="H130" s="152">
        <v>0</v>
      </c>
      <c r="I130" s="152">
        <v>0</v>
      </c>
    </row>
    <row r="131" spans="1:10" ht="19.5" thickBot="1" x14ac:dyDescent="0.25">
      <c r="A131" s="734"/>
      <c r="B131" s="732"/>
      <c r="C131" s="396">
        <v>4</v>
      </c>
      <c r="D131" s="151" t="s">
        <v>1149</v>
      </c>
      <c r="E131" s="529"/>
      <c r="F131" s="152">
        <v>2</v>
      </c>
      <c r="G131" s="152">
        <v>9</v>
      </c>
      <c r="H131" s="152">
        <v>6</v>
      </c>
      <c r="I131" s="152">
        <v>4</v>
      </c>
    </row>
    <row r="132" spans="1:10" ht="19.5" thickBot="1" x14ac:dyDescent="0.25">
      <c r="A132" s="734"/>
      <c r="B132" s="732"/>
      <c r="C132" s="396">
        <v>2</v>
      </c>
      <c r="D132" s="151" t="s">
        <v>909</v>
      </c>
      <c r="E132" s="529"/>
      <c r="F132" s="152"/>
      <c r="G132" s="152"/>
      <c r="H132" s="152"/>
      <c r="I132" s="152"/>
    </row>
    <row r="133" spans="1:10" ht="19.5" thickBot="1" x14ac:dyDescent="0.25">
      <c r="A133" s="734"/>
      <c r="B133" s="732"/>
      <c r="C133" s="396">
        <v>3</v>
      </c>
      <c r="D133" s="151" t="s">
        <v>34</v>
      </c>
      <c r="E133" s="529"/>
      <c r="F133" s="152"/>
      <c r="G133" s="152"/>
      <c r="H133" s="152"/>
      <c r="I133" s="152"/>
    </row>
    <row r="134" spans="1:10" ht="19.5" customHeight="1" thickBot="1" x14ac:dyDescent="0.25">
      <c r="A134" s="734"/>
      <c r="B134" s="732"/>
      <c r="C134" s="396">
        <v>13</v>
      </c>
      <c r="D134" s="151" t="s">
        <v>969</v>
      </c>
      <c r="E134" s="529"/>
      <c r="F134" s="152">
        <v>21</v>
      </c>
      <c r="G134" s="152">
        <v>40</v>
      </c>
      <c r="H134" s="152">
        <v>22</v>
      </c>
      <c r="I134" s="152">
        <v>10</v>
      </c>
    </row>
    <row r="135" spans="1:10" ht="19.5" customHeight="1" thickBot="1" x14ac:dyDescent="0.25">
      <c r="A135" s="734"/>
      <c r="B135" s="732"/>
      <c r="C135" s="396">
        <v>14</v>
      </c>
      <c r="D135" s="151"/>
      <c r="E135" s="529"/>
      <c r="F135" s="387"/>
      <c r="G135" s="387"/>
      <c r="H135" s="387"/>
      <c r="I135" s="387"/>
    </row>
    <row r="136" spans="1:10" ht="18.75" customHeight="1" thickBot="1" x14ac:dyDescent="0.25">
      <c r="A136" s="734"/>
      <c r="B136" s="732"/>
      <c r="C136" s="396">
        <v>15</v>
      </c>
      <c r="D136" s="151" t="s">
        <v>970</v>
      </c>
      <c r="E136" s="529"/>
      <c r="F136" s="152"/>
      <c r="G136" s="152"/>
      <c r="H136" s="152"/>
      <c r="I136" s="152"/>
    </row>
    <row r="137" spans="1:10" ht="18.75" customHeight="1" thickBot="1" x14ac:dyDescent="0.25">
      <c r="A137" s="734"/>
      <c r="B137" s="732"/>
      <c r="C137" s="396"/>
      <c r="D137" s="151"/>
      <c r="E137" s="529"/>
      <c r="F137" s="387"/>
      <c r="G137" s="387"/>
      <c r="H137" s="387"/>
      <c r="I137" s="387"/>
    </row>
    <row r="138" spans="1:10" ht="19.5" thickBot="1" x14ac:dyDescent="0.25">
      <c r="A138" s="734"/>
      <c r="B138" s="732"/>
      <c r="C138" s="396"/>
      <c r="D138" s="3" t="s">
        <v>1506</v>
      </c>
      <c r="E138" s="530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 x14ac:dyDescent="0.25">
      <c r="A139" s="734"/>
      <c r="B139" s="732"/>
      <c r="C139" s="396"/>
      <c r="D139" s="3" t="s">
        <v>1507</v>
      </c>
      <c r="E139" s="530"/>
      <c r="F139" s="141">
        <f>(F138*1.73*380*0.9)/1000</f>
        <v>13.608179999999999</v>
      </c>
      <c r="G139" s="141">
        <f>(G138*1.73*380*0.9)/1000</f>
        <v>28.991340000000001</v>
      </c>
      <c r="H139" s="141">
        <f>(H138*1.73*380*0.9)/1000</f>
        <v>16.566479999999999</v>
      </c>
      <c r="I139" s="142"/>
      <c r="J139" s="177"/>
    </row>
    <row r="140" spans="1:10" ht="19.5" thickBot="1" x14ac:dyDescent="0.25">
      <c r="A140" s="734"/>
      <c r="B140" s="732"/>
      <c r="C140" s="396"/>
      <c r="D140" s="3" t="s">
        <v>1508</v>
      </c>
      <c r="E140" s="531"/>
      <c r="F140" s="742">
        <f>(F139+G139+H139)</f>
        <v>59.165999999999997</v>
      </c>
      <c r="G140" s="743"/>
      <c r="H140" s="743"/>
      <c r="I140" s="744"/>
      <c r="J140" s="177"/>
    </row>
    <row r="141" spans="1:10" ht="19.5" thickBot="1" x14ac:dyDescent="0.25">
      <c r="A141" s="734"/>
      <c r="B141" s="732"/>
      <c r="C141" s="397"/>
      <c r="D141" s="739"/>
      <c r="E141" s="740"/>
      <c r="F141" s="740"/>
      <c r="G141" s="740"/>
      <c r="H141" s="740"/>
      <c r="I141" s="741"/>
      <c r="J141" s="177"/>
    </row>
    <row r="142" spans="1:10" ht="41.25" thickBot="1" x14ac:dyDescent="0.25">
      <c r="A142" s="734"/>
      <c r="B142" s="732"/>
      <c r="C142" s="397"/>
      <c r="D142" s="130" t="s">
        <v>1519</v>
      </c>
      <c r="E142" s="527" t="s">
        <v>1636</v>
      </c>
      <c r="F142" s="131" t="str">
        <f>'Данные по ТП'!C11</f>
        <v>ТМ-400/10</v>
      </c>
      <c r="G142" s="132" t="s">
        <v>1544</v>
      </c>
      <c r="H142" s="131" t="s">
        <v>5</v>
      </c>
      <c r="I142" s="133">
        <f>'Данные по ТП'!F11</f>
        <v>23157</v>
      </c>
    </row>
    <row r="143" spans="1:10" ht="16.5" customHeight="1" thickBot="1" x14ac:dyDescent="0.25">
      <c r="A143" s="734"/>
      <c r="B143" s="732"/>
      <c r="C143" s="396">
        <v>5</v>
      </c>
      <c r="D143" s="151" t="s">
        <v>198</v>
      </c>
      <c r="E143" s="529"/>
      <c r="F143" s="152"/>
      <c r="G143" s="152"/>
      <c r="H143" s="152"/>
      <c r="I143" s="152"/>
    </row>
    <row r="144" spans="1:10" ht="19.5" thickBot="1" x14ac:dyDescent="0.25">
      <c r="A144" s="734"/>
      <c r="B144" s="732"/>
      <c r="C144" s="396">
        <v>6</v>
      </c>
      <c r="D144" s="151" t="s">
        <v>36</v>
      </c>
      <c r="E144" s="529"/>
      <c r="F144" s="152"/>
      <c r="G144" s="152"/>
      <c r="H144" s="152"/>
      <c r="I144" s="152"/>
    </row>
    <row r="145" spans="1:10" ht="19.5" thickBot="1" x14ac:dyDescent="0.25">
      <c r="A145" s="734"/>
      <c r="B145" s="732"/>
      <c r="C145" s="396">
        <v>7</v>
      </c>
      <c r="D145" s="151" t="s">
        <v>37</v>
      </c>
      <c r="E145" s="529"/>
      <c r="F145" s="152">
        <v>3</v>
      </c>
      <c r="G145" s="152">
        <v>35</v>
      </c>
      <c r="H145" s="152">
        <v>17</v>
      </c>
      <c r="I145" s="152">
        <v>25</v>
      </c>
    </row>
    <row r="146" spans="1:10" ht="19.5" thickBot="1" x14ac:dyDescent="0.25">
      <c r="A146" s="734"/>
      <c r="B146" s="732"/>
      <c r="C146" s="396">
        <v>8</v>
      </c>
      <c r="D146" s="151" t="s">
        <v>929</v>
      </c>
      <c r="E146" s="529"/>
      <c r="F146" s="152">
        <v>0</v>
      </c>
      <c r="G146" s="152">
        <v>0</v>
      </c>
      <c r="H146" s="152">
        <v>0</v>
      </c>
      <c r="I146" s="152">
        <v>0</v>
      </c>
    </row>
    <row r="147" spans="1:10" ht="19.5" thickBot="1" x14ac:dyDescent="0.25">
      <c r="A147" s="734"/>
      <c r="B147" s="732"/>
      <c r="C147" s="396">
        <v>9</v>
      </c>
      <c r="D147" s="151" t="s">
        <v>38</v>
      </c>
      <c r="E147" s="529"/>
      <c r="F147" s="152"/>
      <c r="G147" s="152"/>
      <c r="H147" s="152"/>
      <c r="I147" s="152"/>
    </row>
    <row r="148" spans="1:10" ht="19.5" thickBot="1" x14ac:dyDescent="0.25">
      <c r="A148" s="734"/>
      <c r="B148" s="732"/>
      <c r="C148" s="396">
        <v>10</v>
      </c>
      <c r="D148" s="151" t="s">
        <v>1165</v>
      </c>
      <c r="E148" s="529"/>
      <c r="F148" s="152">
        <v>10</v>
      </c>
      <c r="G148" s="152">
        <v>46</v>
      </c>
      <c r="H148" s="152">
        <v>23</v>
      </c>
      <c r="I148" s="152">
        <v>22</v>
      </c>
    </row>
    <row r="149" spans="1:10" ht="19.5" thickBot="1" x14ac:dyDescent="0.25">
      <c r="A149" s="734"/>
      <c r="B149" s="732"/>
      <c r="C149" s="396">
        <v>11</v>
      </c>
      <c r="D149" s="151" t="s">
        <v>971</v>
      </c>
      <c r="E149" s="529"/>
      <c r="F149" s="152">
        <v>42</v>
      </c>
      <c r="G149" s="152">
        <v>23</v>
      </c>
      <c r="H149" s="152">
        <v>27</v>
      </c>
      <c r="I149" s="152">
        <v>12</v>
      </c>
    </row>
    <row r="150" spans="1:10" ht="19.5" thickBot="1" x14ac:dyDescent="0.25">
      <c r="A150" s="734"/>
      <c r="B150" s="732"/>
      <c r="C150" s="396">
        <v>12</v>
      </c>
      <c r="D150" s="151" t="s">
        <v>972</v>
      </c>
      <c r="E150" s="529"/>
      <c r="F150" s="152">
        <v>4</v>
      </c>
      <c r="G150" s="152">
        <v>10</v>
      </c>
      <c r="H150" s="152">
        <v>3</v>
      </c>
      <c r="I150" s="152">
        <v>6</v>
      </c>
    </row>
    <row r="151" spans="1:10" ht="19.5" thickBot="1" x14ac:dyDescent="0.25">
      <c r="A151" s="734"/>
      <c r="B151" s="732"/>
      <c r="C151" s="396"/>
      <c r="D151" s="151"/>
      <c r="E151" s="529"/>
      <c r="F151" s="387"/>
      <c r="G151" s="387"/>
      <c r="H151" s="387"/>
      <c r="I151" s="387"/>
    </row>
    <row r="152" spans="1:10" ht="19.5" thickBot="1" x14ac:dyDescent="0.25">
      <c r="A152" s="734"/>
      <c r="B152" s="732"/>
      <c r="C152" s="396"/>
      <c r="D152" s="151"/>
      <c r="E152" s="529"/>
      <c r="F152" s="387"/>
      <c r="G152" s="387"/>
      <c r="H152" s="387"/>
      <c r="I152" s="387"/>
    </row>
    <row r="153" spans="1:10" ht="19.5" thickBot="1" x14ac:dyDescent="0.25">
      <c r="A153" s="734"/>
      <c r="B153" s="732"/>
      <c r="C153" s="396"/>
      <c r="D153" s="3" t="s">
        <v>1505</v>
      </c>
      <c r="E153" s="530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 x14ac:dyDescent="0.25">
      <c r="A154" s="734"/>
      <c r="B154" s="732"/>
      <c r="C154" s="396"/>
      <c r="D154" s="3" t="s">
        <v>1507</v>
      </c>
      <c r="E154" s="530"/>
      <c r="F154" s="141">
        <f>(F153*1.73*380*0.9)/1000</f>
        <v>34.907940000000004</v>
      </c>
      <c r="G154" s="141">
        <f>(G153*1.73*380*0.9)/1000</f>
        <v>67.449240000000003</v>
      </c>
      <c r="H154" s="141">
        <f>(H153*1.73*380*0.9)/1000</f>
        <v>41.416200000000003</v>
      </c>
      <c r="I154" s="142"/>
      <c r="J154" s="177"/>
    </row>
    <row r="155" spans="1:10" ht="19.5" thickBot="1" x14ac:dyDescent="0.25">
      <c r="A155" s="734"/>
      <c r="B155" s="732"/>
      <c r="C155" s="396"/>
      <c r="D155" s="3" t="s">
        <v>1509</v>
      </c>
      <c r="E155" s="531"/>
      <c r="F155" s="742">
        <f>(F154+G154+H154)</f>
        <v>143.77338</v>
      </c>
      <c r="G155" s="743"/>
      <c r="H155" s="743"/>
      <c r="I155" s="744"/>
    </row>
    <row r="156" spans="1:10" ht="21" thickBot="1" x14ac:dyDescent="0.25">
      <c r="A156" s="735"/>
      <c r="B156" s="733"/>
      <c r="C156" s="398"/>
      <c r="D156" s="9" t="s">
        <v>88</v>
      </c>
      <c r="E156" s="533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 x14ac:dyDescent="0.25">
      <c r="A157" s="15"/>
      <c r="B157" s="14"/>
      <c r="C157" s="399"/>
      <c r="D157" s="740"/>
      <c r="E157" s="740"/>
      <c r="F157" s="740"/>
      <c r="G157" s="740"/>
      <c r="H157" s="740"/>
      <c r="I157" s="740"/>
      <c r="J157" s="104"/>
    </row>
    <row r="158" spans="1:10" ht="41.25" thickBot="1" x14ac:dyDescent="0.25">
      <c r="A158" s="157">
        <v>41945</v>
      </c>
      <c r="B158" s="1"/>
      <c r="C158" s="394"/>
      <c r="D158" s="130" t="s">
        <v>1543</v>
      </c>
      <c r="E158" s="527" t="s">
        <v>1636</v>
      </c>
      <c r="F158" s="131" t="str">
        <f>'Данные по ТП'!C12</f>
        <v>ТМ-400/10</v>
      </c>
      <c r="G158" s="132" t="s">
        <v>1544</v>
      </c>
      <c r="H158" s="131" t="s">
        <v>5</v>
      </c>
      <c r="I158" s="133">
        <f>'Данные по ТП'!F12</f>
        <v>4225</v>
      </c>
    </row>
    <row r="159" spans="1:10" ht="19.5" thickBot="1" x14ac:dyDescent="0.25">
      <c r="A159" s="728" t="s">
        <v>1195</v>
      </c>
      <c r="B159" s="731" t="s">
        <v>87</v>
      </c>
      <c r="C159" s="396">
        <v>1</v>
      </c>
      <c r="D159" s="151" t="s">
        <v>39</v>
      </c>
      <c r="E159" s="529"/>
      <c r="F159" s="152"/>
      <c r="G159" s="152"/>
      <c r="H159" s="152"/>
      <c r="I159" s="152"/>
    </row>
    <row r="160" spans="1:10" ht="19.5" thickBot="1" x14ac:dyDescent="0.25">
      <c r="A160" s="734"/>
      <c r="B160" s="732"/>
      <c r="C160" s="396">
        <v>2</v>
      </c>
      <c r="D160" s="151" t="s">
        <v>40</v>
      </c>
      <c r="E160" s="529"/>
      <c r="F160" s="152">
        <v>4</v>
      </c>
      <c r="G160" s="152">
        <v>6</v>
      </c>
      <c r="H160" s="152">
        <v>12</v>
      </c>
      <c r="I160" s="152">
        <v>8</v>
      </c>
    </row>
    <row r="161" spans="1:10" ht="19.5" thickBot="1" x14ac:dyDescent="0.25">
      <c r="A161" s="734"/>
      <c r="B161" s="732"/>
      <c r="C161" s="396">
        <v>3</v>
      </c>
      <c r="D161" s="151" t="s">
        <v>41</v>
      </c>
      <c r="E161" s="529"/>
      <c r="F161" s="152"/>
      <c r="G161" s="152"/>
      <c r="H161" s="152"/>
      <c r="I161" s="152"/>
    </row>
    <row r="162" spans="1:10" ht="19.5" thickBot="1" x14ac:dyDescent="0.25">
      <c r="A162" s="734"/>
      <c r="B162" s="732"/>
      <c r="C162" s="396">
        <v>4</v>
      </c>
      <c r="D162" s="151" t="s">
        <v>42</v>
      </c>
      <c r="E162" s="529"/>
      <c r="F162" s="152">
        <v>16</v>
      </c>
      <c r="G162" s="152">
        <v>25</v>
      </c>
      <c r="H162" s="152">
        <v>11</v>
      </c>
      <c r="I162" s="152">
        <v>8</v>
      </c>
    </row>
    <row r="163" spans="1:10" ht="19.5" thickBot="1" x14ac:dyDescent="0.25">
      <c r="A163" s="734"/>
      <c r="B163" s="732"/>
      <c r="C163" s="396">
        <v>10</v>
      </c>
      <c r="D163" s="151" t="s">
        <v>43</v>
      </c>
      <c r="E163" s="529"/>
      <c r="F163" s="152"/>
      <c r="G163" s="152"/>
      <c r="H163" s="152"/>
      <c r="I163" s="152"/>
    </row>
    <row r="164" spans="1:10" ht="19.5" thickBot="1" x14ac:dyDescent="0.25">
      <c r="A164" s="734"/>
      <c r="B164" s="732"/>
      <c r="C164" s="396">
        <v>11</v>
      </c>
      <c r="D164" s="151" t="s">
        <v>44</v>
      </c>
      <c r="E164" s="529"/>
      <c r="F164" s="152">
        <v>3</v>
      </c>
      <c r="G164" s="152">
        <v>10</v>
      </c>
      <c r="H164" s="152">
        <v>12</v>
      </c>
      <c r="I164" s="152">
        <v>9</v>
      </c>
    </row>
    <row r="165" spans="1:10" ht="19.5" thickBot="1" x14ac:dyDescent="0.25">
      <c r="A165" s="734"/>
      <c r="B165" s="732"/>
      <c r="C165" s="396">
        <v>12</v>
      </c>
      <c r="D165" s="151" t="s">
        <v>45</v>
      </c>
      <c r="E165" s="529"/>
      <c r="F165" s="152"/>
      <c r="G165" s="152"/>
      <c r="H165" s="152"/>
      <c r="I165" s="152"/>
    </row>
    <row r="166" spans="1:10" ht="19.5" thickBot="1" x14ac:dyDescent="0.25">
      <c r="A166" s="734"/>
      <c r="B166" s="732"/>
      <c r="C166" s="396">
        <v>13</v>
      </c>
      <c r="D166" s="151" t="s">
        <v>1032</v>
      </c>
      <c r="E166" s="529"/>
      <c r="F166" s="152">
        <v>8</v>
      </c>
      <c r="G166" s="152">
        <v>5</v>
      </c>
      <c r="H166" s="152">
        <v>46</v>
      </c>
      <c r="I166" s="152">
        <v>12</v>
      </c>
    </row>
    <row r="167" spans="1:10" ht="19.5" thickBot="1" x14ac:dyDescent="0.25">
      <c r="A167" s="734"/>
      <c r="B167" s="732"/>
      <c r="C167" s="396"/>
      <c r="D167" s="151"/>
      <c r="E167" s="529"/>
      <c r="F167" s="387"/>
      <c r="G167" s="387"/>
      <c r="H167" s="387"/>
      <c r="I167" s="387"/>
    </row>
    <row r="168" spans="1:10" ht="19.5" thickBot="1" x14ac:dyDescent="0.25">
      <c r="A168" s="734"/>
      <c r="B168" s="732"/>
      <c r="C168" s="396"/>
      <c r="D168" s="151"/>
      <c r="E168" s="529"/>
      <c r="F168" s="387"/>
      <c r="G168" s="387"/>
      <c r="H168" s="387"/>
      <c r="I168" s="387"/>
    </row>
    <row r="169" spans="1:10" ht="19.5" thickBot="1" x14ac:dyDescent="0.25">
      <c r="A169" s="734"/>
      <c r="B169" s="732"/>
      <c r="C169" s="396"/>
      <c r="D169" s="3" t="s">
        <v>1506</v>
      </c>
      <c r="E169" s="530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 x14ac:dyDescent="0.25">
      <c r="A170" s="734"/>
      <c r="B170" s="732"/>
      <c r="C170" s="396"/>
      <c r="D170" s="3" t="s">
        <v>1507</v>
      </c>
      <c r="E170" s="530"/>
      <c r="F170" s="141">
        <f>(F169*1.73*380*0.9)/1000</f>
        <v>18.341460000000001</v>
      </c>
      <c r="G170" s="141">
        <f>(G169*1.73*380*0.9)/1000</f>
        <v>27.216359999999998</v>
      </c>
      <c r="H170" s="141">
        <f>(H169*1.73*380*0.9)/1000</f>
        <v>47.924459999999996</v>
      </c>
      <c r="I170" s="142"/>
      <c r="J170" s="177"/>
    </row>
    <row r="171" spans="1:10" ht="19.5" thickBot="1" x14ac:dyDescent="0.25">
      <c r="A171" s="734"/>
      <c r="B171" s="732"/>
      <c r="C171" s="396"/>
      <c r="D171" s="3" t="s">
        <v>1508</v>
      </c>
      <c r="E171" s="531"/>
      <c r="F171" s="742">
        <f>(F170+G170+H170)</f>
        <v>93.482280000000003</v>
      </c>
      <c r="G171" s="743"/>
      <c r="H171" s="743"/>
      <c r="I171" s="744"/>
      <c r="J171" s="177"/>
    </row>
    <row r="172" spans="1:10" ht="19.5" thickBot="1" x14ac:dyDescent="0.25">
      <c r="A172" s="734"/>
      <c r="B172" s="732"/>
      <c r="C172" s="397"/>
      <c r="D172" s="739"/>
      <c r="E172" s="740"/>
      <c r="F172" s="740"/>
      <c r="G172" s="740"/>
      <c r="H172" s="740"/>
      <c r="I172" s="741"/>
      <c r="J172" s="177"/>
    </row>
    <row r="173" spans="1:10" ht="41.25" thickBot="1" x14ac:dyDescent="0.25">
      <c r="A173" s="734"/>
      <c r="B173" s="732"/>
      <c r="C173" s="397"/>
      <c r="D173" s="130" t="s">
        <v>1519</v>
      </c>
      <c r="E173" s="527" t="s">
        <v>1636</v>
      </c>
      <c r="F173" s="131" t="str">
        <f>'Данные по ТП'!C13</f>
        <v>ТМ-250/10</v>
      </c>
      <c r="G173" s="132" t="s">
        <v>1544</v>
      </c>
      <c r="H173" s="131" t="s">
        <v>5</v>
      </c>
      <c r="I173" s="133">
        <f>'Данные по ТП'!F13</f>
        <v>760169</v>
      </c>
    </row>
    <row r="174" spans="1:10" ht="19.5" thickBot="1" x14ac:dyDescent="0.25">
      <c r="A174" s="734"/>
      <c r="B174" s="732"/>
      <c r="C174" s="396">
        <v>5</v>
      </c>
      <c r="D174" s="151" t="s">
        <v>1033</v>
      </c>
      <c r="E174" s="529"/>
      <c r="F174" s="152">
        <v>3</v>
      </c>
      <c r="G174" s="152">
        <v>4</v>
      </c>
      <c r="H174" s="152">
        <v>22</v>
      </c>
      <c r="I174" s="152">
        <v>34</v>
      </c>
    </row>
    <row r="175" spans="1:10" ht="19.5" thickBot="1" x14ac:dyDescent="0.25">
      <c r="A175" s="734"/>
      <c r="B175" s="732"/>
      <c r="C175" s="396">
        <v>6</v>
      </c>
      <c r="D175" s="151" t="s">
        <v>46</v>
      </c>
      <c r="E175" s="529"/>
      <c r="F175" s="152">
        <v>0</v>
      </c>
      <c r="G175" s="152">
        <v>0</v>
      </c>
      <c r="H175" s="152">
        <v>0</v>
      </c>
      <c r="I175" s="152">
        <v>0</v>
      </c>
    </row>
    <row r="176" spans="1:10" ht="19.5" thickBot="1" x14ac:dyDescent="0.25">
      <c r="A176" s="734"/>
      <c r="B176" s="732"/>
      <c r="C176" s="396">
        <v>7</v>
      </c>
      <c r="D176" s="151" t="s">
        <v>47</v>
      </c>
      <c r="E176" s="529"/>
      <c r="F176" s="152"/>
      <c r="G176" s="152"/>
      <c r="H176" s="152"/>
      <c r="I176" s="152"/>
    </row>
    <row r="177" spans="1:10" ht="19.5" thickBot="1" x14ac:dyDescent="0.25">
      <c r="A177" s="734"/>
      <c r="B177" s="732"/>
      <c r="C177" s="396">
        <v>8</v>
      </c>
      <c r="D177" s="151" t="s">
        <v>48</v>
      </c>
      <c r="E177" s="529"/>
      <c r="F177" s="152">
        <v>5</v>
      </c>
      <c r="G177" s="152">
        <v>2</v>
      </c>
      <c r="H177" s="152">
        <v>4</v>
      </c>
      <c r="I177" s="152">
        <v>3</v>
      </c>
    </row>
    <row r="178" spans="1:10" ht="19.5" thickBot="1" x14ac:dyDescent="0.25">
      <c r="A178" s="734"/>
      <c r="B178" s="732"/>
      <c r="C178" s="396">
        <v>9</v>
      </c>
      <c r="D178" s="151" t="s">
        <v>49</v>
      </c>
      <c r="E178" s="529"/>
      <c r="F178" s="152">
        <v>2</v>
      </c>
      <c r="G178" s="152">
        <v>0</v>
      </c>
      <c r="H178" s="152">
        <v>2</v>
      </c>
      <c r="I178" s="152">
        <v>2</v>
      </c>
    </row>
    <row r="179" spans="1:10" ht="19.5" thickBot="1" x14ac:dyDescent="0.25">
      <c r="A179" s="734"/>
      <c r="B179" s="732"/>
      <c r="C179" s="396">
        <v>14</v>
      </c>
      <c r="D179" s="151" t="s">
        <v>50</v>
      </c>
      <c r="E179" s="529"/>
      <c r="F179" s="152"/>
      <c r="G179" s="152"/>
      <c r="H179" s="152"/>
      <c r="I179" s="152"/>
    </row>
    <row r="180" spans="1:10" ht="19.5" thickBot="1" x14ac:dyDescent="0.25">
      <c r="A180" s="734"/>
      <c r="B180" s="732"/>
      <c r="C180" s="396"/>
      <c r="D180" s="151"/>
      <c r="E180" s="529"/>
      <c r="F180" s="387"/>
      <c r="G180" s="387"/>
      <c r="H180" s="387"/>
      <c r="I180" s="387"/>
    </row>
    <row r="181" spans="1:10" ht="19.5" thickBot="1" x14ac:dyDescent="0.25">
      <c r="A181" s="734"/>
      <c r="B181" s="732"/>
      <c r="C181" s="396"/>
      <c r="D181" s="151"/>
      <c r="E181" s="529"/>
      <c r="F181" s="387"/>
      <c r="G181" s="387"/>
      <c r="H181" s="387"/>
      <c r="I181" s="387"/>
    </row>
    <row r="182" spans="1:10" ht="19.5" thickBot="1" x14ac:dyDescent="0.25">
      <c r="A182" s="734"/>
      <c r="B182" s="732"/>
      <c r="C182" s="396"/>
      <c r="D182" s="3" t="s">
        <v>1505</v>
      </c>
      <c r="E182" s="530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 x14ac:dyDescent="0.25">
      <c r="A183" s="734"/>
      <c r="B183" s="732"/>
      <c r="C183" s="396"/>
      <c r="D183" s="3" t="s">
        <v>1507</v>
      </c>
      <c r="E183" s="530"/>
      <c r="F183" s="141">
        <f>(F182*1.73*380*0.9)/1000</f>
        <v>5.9166000000000007</v>
      </c>
      <c r="G183" s="141">
        <f>(G182*1.73*380*0.9)/1000</f>
        <v>3.5499599999999996</v>
      </c>
      <c r="H183" s="141">
        <f>(H182*1.73*380*0.9)/1000</f>
        <v>16.566479999999999</v>
      </c>
      <c r="I183" s="142"/>
      <c r="J183" s="177"/>
    </row>
    <row r="184" spans="1:10" ht="19.5" thickBot="1" x14ac:dyDescent="0.25">
      <c r="A184" s="734"/>
      <c r="B184" s="732"/>
      <c r="C184" s="396"/>
      <c r="D184" s="3" t="s">
        <v>1509</v>
      </c>
      <c r="E184" s="531"/>
      <c r="F184" s="742">
        <f>(F183+G183+H183)</f>
        <v>26.03304</v>
      </c>
      <c r="G184" s="743"/>
      <c r="H184" s="743"/>
      <c r="I184" s="744"/>
    </row>
    <row r="185" spans="1:10" ht="21" thickBot="1" x14ac:dyDescent="0.25">
      <c r="A185" s="735"/>
      <c r="B185" s="733"/>
      <c r="C185" s="398"/>
      <c r="D185" s="9" t="s">
        <v>88</v>
      </c>
      <c r="E185" s="533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 x14ac:dyDescent="0.25">
      <c r="A186" s="765"/>
      <c r="B186" s="766"/>
      <c r="C186" s="766"/>
      <c r="D186" s="766"/>
      <c r="E186" s="766"/>
      <c r="F186" s="766"/>
      <c r="G186" s="766"/>
      <c r="H186" s="766"/>
      <c r="I186" s="766"/>
      <c r="J186" s="104"/>
    </row>
    <row r="187" spans="1:10" ht="41.25" thickBot="1" x14ac:dyDescent="0.25">
      <c r="A187" s="153" t="s">
        <v>1196</v>
      </c>
      <c r="B187" s="1"/>
      <c r="C187" s="394"/>
      <c r="D187" s="130" t="s">
        <v>1543</v>
      </c>
      <c r="E187" s="527" t="s">
        <v>1636</v>
      </c>
      <c r="F187" s="131" t="str">
        <f>'Данные по ТП'!C14</f>
        <v>ТМ-630/10</v>
      </c>
      <c r="G187" s="132" t="s">
        <v>1544</v>
      </c>
      <c r="H187" s="131" t="s">
        <v>5</v>
      </c>
      <c r="I187" s="133">
        <f>'Данные по ТП'!F14</f>
        <v>25244</v>
      </c>
    </row>
    <row r="188" spans="1:10" ht="19.5" thickBot="1" x14ac:dyDescent="0.25">
      <c r="A188" s="728" t="s">
        <v>1195</v>
      </c>
      <c r="B188" s="731" t="s">
        <v>89</v>
      </c>
      <c r="C188" s="396">
        <v>1</v>
      </c>
      <c r="D188" s="151" t="s">
        <v>51</v>
      </c>
      <c r="E188" s="529"/>
      <c r="F188" s="158">
        <v>10</v>
      </c>
      <c r="G188" s="158">
        <v>11</v>
      </c>
      <c r="H188" s="158">
        <v>15</v>
      </c>
      <c r="I188" s="158">
        <v>3</v>
      </c>
    </row>
    <row r="189" spans="1:10" ht="19.5" customHeight="1" thickBot="1" x14ac:dyDescent="0.25">
      <c r="A189" s="734"/>
      <c r="B189" s="732"/>
      <c r="C189" s="396">
        <v>2</v>
      </c>
      <c r="D189" s="151" t="s">
        <v>52</v>
      </c>
      <c r="E189" s="529"/>
      <c r="F189" s="158">
        <v>17</v>
      </c>
      <c r="G189" s="158">
        <v>25</v>
      </c>
      <c r="H189" s="158">
        <v>50</v>
      </c>
      <c r="I189" s="158">
        <v>22</v>
      </c>
    </row>
    <row r="190" spans="1:10" ht="19.5" thickBot="1" x14ac:dyDescent="0.25">
      <c r="A190" s="734"/>
      <c r="B190" s="732"/>
      <c r="C190" s="396">
        <v>3</v>
      </c>
      <c r="D190" s="151" t="s">
        <v>53</v>
      </c>
      <c r="E190" s="529"/>
      <c r="F190" s="158">
        <v>10</v>
      </c>
      <c r="G190" s="158">
        <v>25</v>
      </c>
      <c r="H190" s="158">
        <v>10</v>
      </c>
      <c r="I190" s="158">
        <v>13</v>
      </c>
    </row>
    <row r="191" spans="1:10" ht="19.5" thickBot="1" x14ac:dyDescent="0.25">
      <c r="A191" s="734"/>
      <c r="B191" s="732"/>
      <c r="C191" s="396">
        <v>4</v>
      </c>
      <c r="D191" s="151" t="s">
        <v>54</v>
      </c>
      <c r="E191" s="529"/>
      <c r="F191" s="158">
        <v>0</v>
      </c>
      <c r="G191" s="158">
        <v>0</v>
      </c>
      <c r="H191" s="158">
        <v>0</v>
      </c>
      <c r="I191" s="158">
        <v>0</v>
      </c>
    </row>
    <row r="192" spans="1:10" ht="19.5" thickBot="1" x14ac:dyDescent="0.25">
      <c r="A192" s="734"/>
      <c r="B192" s="732"/>
      <c r="C192" s="396">
        <v>13</v>
      </c>
      <c r="D192" s="151" t="s">
        <v>55</v>
      </c>
      <c r="E192" s="529"/>
      <c r="F192" s="158"/>
      <c r="G192" s="158"/>
      <c r="H192" s="158"/>
      <c r="I192" s="158"/>
    </row>
    <row r="193" spans="1:10" ht="19.5" thickBot="1" x14ac:dyDescent="0.25">
      <c r="A193" s="734"/>
      <c r="B193" s="732"/>
      <c r="C193" s="396">
        <v>14</v>
      </c>
      <c r="D193" s="151" t="s">
        <v>56</v>
      </c>
      <c r="E193" s="529"/>
      <c r="F193" s="158">
        <v>20</v>
      </c>
      <c r="G193" s="158">
        <v>9</v>
      </c>
      <c r="H193" s="158">
        <v>10</v>
      </c>
      <c r="I193" s="158">
        <v>10</v>
      </c>
    </row>
    <row r="194" spans="1:10" ht="19.5" thickBot="1" x14ac:dyDescent="0.25">
      <c r="A194" s="734"/>
      <c r="B194" s="732"/>
      <c r="C194" s="396">
        <v>15</v>
      </c>
      <c r="D194" s="151" t="s">
        <v>57</v>
      </c>
      <c r="E194" s="529"/>
      <c r="F194" s="158">
        <v>0</v>
      </c>
      <c r="G194" s="158">
        <v>0</v>
      </c>
      <c r="H194" s="158">
        <v>0</v>
      </c>
      <c r="I194" s="158">
        <v>0</v>
      </c>
    </row>
    <row r="195" spans="1:10" ht="19.5" thickBot="1" x14ac:dyDescent="0.25">
      <c r="A195" s="734"/>
      <c r="B195" s="732"/>
      <c r="C195" s="396">
        <v>16</v>
      </c>
      <c r="D195" s="151" t="s">
        <v>1199</v>
      </c>
      <c r="E195" s="529"/>
      <c r="F195" s="158">
        <v>6</v>
      </c>
      <c r="G195" s="158">
        <v>2</v>
      </c>
      <c r="H195" s="158">
        <v>10</v>
      </c>
      <c r="I195" s="158">
        <v>4</v>
      </c>
    </row>
    <row r="196" spans="1:10" ht="19.5" thickBot="1" x14ac:dyDescent="0.25">
      <c r="A196" s="734"/>
      <c r="B196" s="732"/>
      <c r="C196" s="396"/>
      <c r="D196" s="151"/>
      <c r="E196" s="529"/>
      <c r="F196" s="158"/>
      <c r="G196" s="158"/>
      <c r="H196" s="158"/>
      <c r="I196" s="158"/>
    </row>
    <row r="197" spans="1:10" ht="19.5" thickBot="1" x14ac:dyDescent="0.25">
      <c r="A197" s="734"/>
      <c r="B197" s="732"/>
      <c r="C197" s="396"/>
      <c r="D197" s="151"/>
      <c r="E197" s="529"/>
      <c r="F197" s="158"/>
      <c r="G197" s="158"/>
      <c r="H197" s="158"/>
      <c r="I197" s="158"/>
    </row>
    <row r="198" spans="1:10" ht="19.5" thickBot="1" x14ac:dyDescent="0.25">
      <c r="A198" s="734"/>
      <c r="B198" s="732"/>
      <c r="C198" s="396"/>
      <c r="D198" s="151"/>
      <c r="E198" s="529"/>
      <c r="F198" s="158"/>
      <c r="G198" s="158"/>
      <c r="H198" s="158"/>
      <c r="I198" s="158"/>
    </row>
    <row r="199" spans="1:10" ht="19.5" thickBot="1" x14ac:dyDescent="0.25">
      <c r="A199" s="734"/>
      <c r="B199" s="732"/>
      <c r="C199" s="396"/>
      <c r="D199" s="3" t="s">
        <v>1506</v>
      </c>
      <c r="E199" s="530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 x14ac:dyDescent="0.25">
      <c r="A200" s="734"/>
      <c r="B200" s="732"/>
      <c r="C200" s="396"/>
      <c r="D200" s="3" t="s">
        <v>1507</v>
      </c>
      <c r="E200" s="530"/>
      <c r="F200" s="141">
        <f>(F199*1.73*380*0.9)/1000</f>
        <v>37.27458</v>
      </c>
      <c r="G200" s="141">
        <f>(G199*1.73*380*0.9)/1000</f>
        <v>42.599520000000005</v>
      </c>
      <c r="H200" s="141">
        <f>(H199*1.73*380*0.9)/1000</f>
        <v>56.207700000000003</v>
      </c>
      <c r="I200" s="142"/>
      <c r="J200" s="177"/>
    </row>
    <row r="201" spans="1:10" ht="19.5" thickBot="1" x14ac:dyDescent="0.25">
      <c r="A201" s="734"/>
      <c r="B201" s="732"/>
      <c r="C201" s="396"/>
      <c r="D201" s="3" t="s">
        <v>1508</v>
      </c>
      <c r="E201" s="531"/>
      <c r="F201" s="742">
        <f>(F200+G200+H200)</f>
        <v>136.08179999999999</v>
      </c>
      <c r="G201" s="743"/>
      <c r="H201" s="743"/>
      <c r="I201" s="744"/>
      <c r="J201" s="177"/>
    </row>
    <row r="202" spans="1:10" ht="19.5" thickBot="1" x14ac:dyDescent="0.25">
      <c r="A202" s="734"/>
      <c r="B202" s="732"/>
      <c r="C202" s="397"/>
      <c r="D202" s="739"/>
      <c r="E202" s="740"/>
      <c r="F202" s="740"/>
      <c r="G202" s="740"/>
      <c r="H202" s="740"/>
      <c r="I202" s="741"/>
      <c r="J202" s="177"/>
    </row>
    <row r="203" spans="1:10" ht="41.25" thickBot="1" x14ac:dyDescent="0.25">
      <c r="A203" s="734"/>
      <c r="B203" s="732"/>
      <c r="C203" s="397"/>
      <c r="D203" s="130" t="s">
        <v>1519</v>
      </c>
      <c r="E203" s="527" t="s">
        <v>1636</v>
      </c>
      <c r="F203" s="131" t="str">
        <f>'Данные по ТП'!C15</f>
        <v>ТМ-400/10</v>
      </c>
      <c r="G203" s="132" t="s">
        <v>1544</v>
      </c>
      <c r="H203" s="131" t="s">
        <v>5</v>
      </c>
      <c r="I203" s="133">
        <f>'Данные по ТП'!F15</f>
        <v>7980</v>
      </c>
    </row>
    <row r="204" spans="1:10" ht="19.5" thickBot="1" x14ac:dyDescent="0.25">
      <c r="A204" s="734"/>
      <c r="B204" s="732"/>
      <c r="C204" s="396">
        <v>5</v>
      </c>
      <c r="D204" s="159" t="s">
        <v>973</v>
      </c>
      <c r="E204" s="529"/>
      <c r="F204" s="158" t="s">
        <v>1197</v>
      </c>
      <c r="G204" s="158"/>
      <c r="H204" s="158"/>
      <c r="I204" s="158"/>
    </row>
    <row r="205" spans="1:10" ht="19.5" thickBot="1" x14ac:dyDescent="0.25">
      <c r="A205" s="734"/>
      <c r="B205" s="732"/>
      <c r="C205" s="396">
        <v>6</v>
      </c>
      <c r="D205" s="151" t="s">
        <v>974</v>
      </c>
      <c r="E205" s="529"/>
      <c r="F205" s="158">
        <v>1</v>
      </c>
      <c r="G205" s="158">
        <v>7</v>
      </c>
      <c r="H205" s="158">
        <v>20</v>
      </c>
      <c r="I205" s="158">
        <v>13</v>
      </c>
    </row>
    <row r="206" spans="1:10" ht="19.5" thickBot="1" x14ac:dyDescent="0.25">
      <c r="A206" s="734"/>
      <c r="B206" s="732"/>
      <c r="C206" s="396">
        <v>7</v>
      </c>
      <c r="D206" s="151" t="s">
        <v>1121</v>
      </c>
      <c r="E206" s="529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734"/>
      <c r="B207" s="732"/>
      <c r="C207" s="396">
        <v>8</v>
      </c>
      <c r="D207" s="151" t="s">
        <v>975</v>
      </c>
      <c r="E207" s="529"/>
      <c r="F207" s="158">
        <v>3</v>
      </c>
      <c r="G207" s="158">
        <v>10</v>
      </c>
      <c r="H207" s="158">
        <v>10</v>
      </c>
      <c r="I207" s="158">
        <v>4</v>
      </c>
    </row>
    <row r="208" spans="1:10" ht="19.5" thickBot="1" x14ac:dyDescent="0.25">
      <c r="A208" s="734"/>
      <c r="B208" s="732"/>
      <c r="C208" s="396">
        <v>10</v>
      </c>
      <c r="D208" s="151" t="s">
        <v>58</v>
      </c>
      <c r="E208" s="529"/>
      <c r="F208" s="158">
        <v>13</v>
      </c>
      <c r="G208" s="158">
        <v>5</v>
      </c>
      <c r="H208" s="158">
        <v>6</v>
      </c>
      <c r="I208" s="158">
        <v>6</v>
      </c>
    </row>
    <row r="209" spans="1:10" ht="19.5" thickBot="1" x14ac:dyDescent="0.25">
      <c r="A209" s="734"/>
      <c r="B209" s="732"/>
      <c r="C209" s="396">
        <v>9</v>
      </c>
      <c r="D209" s="151" t="s">
        <v>1198</v>
      </c>
      <c r="E209" s="529"/>
      <c r="F209" s="158">
        <v>3</v>
      </c>
      <c r="G209" s="158">
        <v>0</v>
      </c>
      <c r="H209" s="158">
        <v>7</v>
      </c>
      <c r="I209" s="158">
        <v>3</v>
      </c>
    </row>
    <row r="210" spans="1:10" ht="19.5" thickBot="1" x14ac:dyDescent="0.25">
      <c r="A210" s="734"/>
      <c r="B210" s="732"/>
      <c r="C210" s="396">
        <v>12</v>
      </c>
      <c r="D210" s="151" t="s">
        <v>976</v>
      </c>
      <c r="E210" s="529"/>
      <c r="F210" s="158">
        <v>23</v>
      </c>
      <c r="G210" s="158">
        <v>45</v>
      </c>
      <c r="H210" s="158">
        <v>19</v>
      </c>
      <c r="I210" s="158">
        <v>21</v>
      </c>
    </row>
    <row r="211" spans="1:10" ht="19.5" thickBot="1" x14ac:dyDescent="0.25">
      <c r="A211" s="734"/>
      <c r="B211" s="732"/>
      <c r="C211" s="396"/>
      <c r="D211" s="151"/>
      <c r="E211" s="529"/>
      <c r="F211" s="158"/>
      <c r="G211" s="158"/>
      <c r="H211" s="158"/>
      <c r="I211" s="158"/>
    </row>
    <row r="212" spans="1:10" ht="19.5" thickBot="1" x14ac:dyDescent="0.25">
      <c r="A212" s="734"/>
      <c r="B212" s="732"/>
      <c r="C212" s="396"/>
      <c r="D212" s="151"/>
      <c r="E212" s="529"/>
      <c r="F212" s="158"/>
      <c r="G212" s="158"/>
      <c r="H212" s="158"/>
      <c r="I212" s="158"/>
    </row>
    <row r="213" spans="1:10" ht="19.5" thickBot="1" x14ac:dyDescent="0.25">
      <c r="A213" s="734"/>
      <c r="B213" s="732"/>
      <c r="C213" s="396"/>
      <c r="D213" s="151"/>
      <c r="E213" s="529"/>
      <c r="F213" s="158"/>
      <c r="G213" s="158"/>
      <c r="H213" s="158"/>
      <c r="I213" s="158"/>
    </row>
    <row r="214" spans="1:10" ht="19.5" thickBot="1" x14ac:dyDescent="0.25">
      <c r="A214" s="734"/>
      <c r="B214" s="732"/>
      <c r="C214" s="396"/>
      <c r="D214" s="3" t="s">
        <v>1505</v>
      </c>
      <c r="E214" s="530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 x14ac:dyDescent="0.25">
      <c r="A215" s="734"/>
      <c r="B215" s="732"/>
      <c r="C215" s="396"/>
      <c r="D215" s="3" t="s">
        <v>1507</v>
      </c>
      <c r="E215" s="530"/>
      <c r="F215" s="141">
        <f>(F214*1.73*380*0.9)/1000</f>
        <v>25.441380000000002</v>
      </c>
      <c r="G215" s="141">
        <f>(G214*1.73*380*0.9)/1000</f>
        <v>39.641219999999997</v>
      </c>
      <c r="H215" s="141">
        <f>(H214*1.73*380*0.9)/1000</f>
        <v>36.682920000000003</v>
      </c>
      <c r="I215" s="142"/>
      <c r="J215" s="177"/>
    </row>
    <row r="216" spans="1:10" ht="19.5" thickBot="1" x14ac:dyDescent="0.25">
      <c r="A216" s="734"/>
      <c r="B216" s="732"/>
      <c r="C216" s="396"/>
      <c r="D216" s="3" t="s">
        <v>1509</v>
      </c>
      <c r="E216" s="531"/>
      <c r="F216" s="742">
        <f>(F215+G215+H215)</f>
        <v>101.76552000000001</v>
      </c>
      <c r="G216" s="743"/>
      <c r="H216" s="743"/>
      <c r="I216" s="744"/>
      <c r="J216" s="177"/>
    </row>
    <row r="217" spans="1:10" ht="21" thickBot="1" x14ac:dyDescent="0.25">
      <c r="A217" s="735"/>
      <c r="B217" s="733"/>
      <c r="C217" s="398"/>
      <c r="D217" s="9" t="s">
        <v>88</v>
      </c>
      <c r="E217" s="533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 x14ac:dyDescent="0.25">
      <c r="A218" s="739"/>
      <c r="B218" s="740"/>
      <c r="C218" s="740"/>
      <c r="D218" s="740"/>
      <c r="E218" s="740"/>
      <c r="F218" s="740"/>
      <c r="G218" s="740"/>
      <c r="H218" s="740"/>
      <c r="I218" s="740"/>
      <c r="J218" s="104"/>
    </row>
    <row r="219" spans="1:10" ht="41.25" thickBot="1" x14ac:dyDescent="0.25">
      <c r="A219" s="153" t="s">
        <v>1196</v>
      </c>
      <c r="B219" s="1"/>
      <c r="C219" s="394"/>
      <c r="D219" s="130" t="s">
        <v>1543</v>
      </c>
      <c r="E219" s="527" t="s">
        <v>1636</v>
      </c>
      <c r="F219" s="131" t="str">
        <f>'Данные по ТП'!C16</f>
        <v>ТМ-250/10</v>
      </c>
      <c r="G219" s="132" t="s">
        <v>1544</v>
      </c>
      <c r="H219" s="131" t="s">
        <v>5</v>
      </c>
      <c r="I219" s="133">
        <f>'Данные по ТП'!F16</f>
        <v>774798</v>
      </c>
    </row>
    <row r="220" spans="1:10" ht="19.5" thickBot="1" x14ac:dyDescent="0.25">
      <c r="A220" s="728" t="s">
        <v>1195</v>
      </c>
      <c r="B220" s="731" t="s">
        <v>90</v>
      </c>
      <c r="C220" s="396">
        <v>3</v>
      </c>
      <c r="D220" s="151" t="s">
        <v>41</v>
      </c>
      <c r="E220" s="529"/>
      <c r="F220" s="158"/>
      <c r="G220" s="158"/>
      <c r="H220" s="158"/>
      <c r="I220" s="158"/>
    </row>
    <row r="221" spans="1:10" ht="21" customHeight="1" thickBot="1" x14ac:dyDescent="0.25">
      <c r="A221" s="729"/>
      <c r="B221" s="732"/>
      <c r="C221" s="396">
        <v>4</v>
      </c>
      <c r="D221" s="151" t="s">
        <v>1166</v>
      </c>
      <c r="E221" s="529"/>
      <c r="F221" s="158">
        <v>2</v>
      </c>
      <c r="G221" s="158">
        <v>14</v>
      </c>
      <c r="H221" s="158">
        <v>7</v>
      </c>
      <c r="I221" s="158">
        <v>6</v>
      </c>
    </row>
    <row r="222" spans="1:10" ht="19.5" thickBot="1" x14ac:dyDescent="0.25">
      <c r="A222" s="734"/>
      <c r="B222" s="732"/>
      <c r="C222" s="396">
        <v>5</v>
      </c>
      <c r="D222" s="151" t="s">
        <v>59</v>
      </c>
      <c r="E222" s="529"/>
      <c r="F222" s="158">
        <v>4</v>
      </c>
      <c r="G222" s="158">
        <v>3</v>
      </c>
      <c r="H222" s="158">
        <v>7</v>
      </c>
      <c r="I222" s="158">
        <v>13</v>
      </c>
    </row>
    <row r="223" spans="1:10" ht="19.5" thickBot="1" x14ac:dyDescent="0.25">
      <c r="A223" s="734"/>
      <c r="B223" s="732"/>
      <c r="C223" s="396">
        <v>6</v>
      </c>
      <c r="D223" s="151" t="s">
        <v>60</v>
      </c>
      <c r="E223" s="529"/>
      <c r="F223" s="158">
        <v>48</v>
      </c>
      <c r="G223" s="158">
        <v>14</v>
      </c>
      <c r="H223" s="158">
        <v>40</v>
      </c>
      <c r="I223" s="158">
        <v>13</v>
      </c>
    </row>
    <row r="224" spans="1:10" ht="19.5" thickBot="1" x14ac:dyDescent="0.25">
      <c r="A224" s="734"/>
      <c r="B224" s="732"/>
      <c r="C224" s="396">
        <v>7</v>
      </c>
      <c r="D224" s="151" t="s">
        <v>1019</v>
      </c>
      <c r="E224" s="529"/>
      <c r="F224" s="158">
        <v>14</v>
      </c>
      <c r="G224" s="158">
        <v>0</v>
      </c>
      <c r="H224" s="158">
        <v>47</v>
      </c>
      <c r="I224" s="158">
        <v>25</v>
      </c>
    </row>
    <row r="225" spans="1:10" ht="19.5" thickBot="1" x14ac:dyDescent="0.25">
      <c r="A225" s="734"/>
      <c r="B225" s="732"/>
      <c r="C225" s="396">
        <v>8</v>
      </c>
      <c r="D225" s="151" t="s">
        <v>977</v>
      </c>
      <c r="E225" s="529"/>
      <c r="F225" s="158"/>
      <c r="G225" s="158"/>
      <c r="H225" s="158"/>
      <c r="I225" s="158"/>
    </row>
    <row r="226" spans="1:10" ht="19.5" thickBot="1" x14ac:dyDescent="0.25">
      <c r="A226" s="734"/>
      <c r="B226" s="732"/>
      <c r="C226" s="396"/>
      <c r="D226" s="151"/>
      <c r="E226" s="529"/>
      <c r="F226" s="158"/>
      <c r="G226" s="158"/>
      <c r="H226" s="158"/>
      <c r="I226" s="158"/>
    </row>
    <row r="227" spans="1:10" ht="19.5" thickBot="1" x14ac:dyDescent="0.25">
      <c r="A227" s="734"/>
      <c r="B227" s="732"/>
      <c r="C227" s="396"/>
      <c r="D227" s="151"/>
      <c r="E227" s="529"/>
      <c r="F227" s="158"/>
      <c r="G227" s="158"/>
      <c r="H227" s="158"/>
      <c r="I227" s="158"/>
    </row>
    <row r="228" spans="1:10" ht="19.5" thickBot="1" x14ac:dyDescent="0.25">
      <c r="A228" s="734"/>
      <c r="B228" s="732"/>
      <c r="C228" s="396"/>
      <c r="D228" s="3" t="s">
        <v>1506</v>
      </c>
      <c r="E228" s="530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 x14ac:dyDescent="0.25">
      <c r="A229" s="734"/>
      <c r="B229" s="732"/>
      <c r="C229" s="396"/>
      <c r="D229" s="3" t="s">
        <v>1507</v>
      </c>
      <c r="E229" s="530"/>
      <c r="F229" s="141">
        <f>(F228*1.73*380*0.9)/1000</f>
        <v>40.232879999999994</v>
      </c>
      <c r="G229" s="141">
        <f>(G228*1.73*380*0.9)/1000</f>
        <v>18.341460000000001</v>
      </c>
      <c r="H229" s="141">
        <f>(H228*1.73*380*0.9)/1000</f>
        <v>59.757659999999994</v>
      </c>
      <c r="I229" s="142"/>
      <c r="J229" s="177"/>
    </row>
    <row r="230" spans="1:10" ht="19.5" thickBot="1" x14ac:dyDescent="0.25">
      <c r="A230" s="734"/>
      <c r="B230" s="732"/>
      <c r="C230" s="396"/>
      <c r="D230" s="3" t="s">
        <v>1508</v>
      </c>
      <c r="E230" s="531"/>
      <c r="F230" s="742">
        <f>(F229+G229+H229)</f>
        <v>118.33199999999999</v>
      </c>
      <c r="G230" s="743"/>
      <c r="H230" s="743"/>
      <c r="I230" s="744"/>
      <c r="J230" s="177"/>
    </row>
    <row r="231" spans="1:10" ht="19.5" thickBot="1" x14ac:dyDescent="0.25">
      <c r="A231" s="734"/>
      <c r="B231" s="732"/>
      <c r="C231" s="397"/>
      <c r="D231" s="739"/>
      <c r="E231" s="740"/>
      <c r="F231" s="740"/>
      <c r="G231" s="740"/>
      <c r="H231" s="740"/>
      <c r="I231" s="741"/>
      <c r="J231" s="177"/>
    </row>
    <row r="232" spans="1:10" ht="41.25" thickBot="1" x14ac:dyDescent="0.25">
      <c r="A232" s="734"/>
      <c r="B232" s="732"/>
      <c r="C232" s="397"/>
      <c r="D232" s="130" t="s">
        <v>1519</v>
      </c>
      <c r="E232" s="527" t="s">
        <v>1636</v>
      </c>
      <c r="F232" s="131" t="str">
        <f>'Данные по ТП'!C17</f>
        <v>ТМ-250/10</v>
      </c>
      <c r="G232" s="132" t="s">
        <v>1544</v>
      </c>
      <c r="H232" s="131" t="s">
        <v>5</v>
      </c>
      <c r="I232" s="133">
        <f>'Данные по ТП'!F17</f>
        <v>1109</v>
      </c>
    </row>
    <row r="233" spans="1:10" ht="19.5" thickBot="1" x14ac:dyDescent="0.25">
      <c r="A233" s="734"/>
      <c r="B233" s="732"/>
      <c r="C233" s="396">
        <v>10</v>
      </c>
      <c r="D233" s="151" t="s">
        <v>978</v>
      </c>
      <c r="E233" s="529"/>
      <c r="F233" s="158"/>
      <c r="G233" s="158"/>
      <c r="H233" s="158"/>
      <c r="I233" s="158"/>
    </row>
    <row r="234" spans="1:10" ht="19.5" thickBot="1" x14ac:dyDescent="0.25">
      <c r="A234" s="734"/>
      <c r="B234" s="732"/>
      <c r="C234" s="396">
        <v>12</v>
      </c>
      <c r="D234" s="151" t="s">
        <v>61</v>
      </c>
      <c r="E234" s="529"/>
      <c r="F234" s="158">
        <v>3</v>
      </c>
      <c r="G234" s="158">
        <v>5</v>
      </c>
      <c r="H234" s="158">
        <v>4</v>
      </c>
      <c r="I234" s="158">
        <v>4</v>
      </c>
    </row>
    <row r="235" spans="1:10" ht="19.5" thickBot="1" x14ac:dyDescent="0.25">
      <c r="A235" s="734"/>
      <c r="B235" s="732"/>
      <c r="C235" s="396">
        <v>13</v>
      </c>
      <c r="D235" s="151" t="s">
        <v>62</v>
      </c>
      <c r="E235" s="529"/>
      <c r="F235" s="158">
        <v>12</v>
      </c>
      <c r="G235" s="158">
        <v>32</v>
      </c>
      <c r="H235" s="158">
        <v>22</v>
      </c>
      <c r="I235" s="158">
        <v>20</v>
      </c>
    </row>
    <row r="236" spans="1:10" ht="19.5" thickBot="1" x14ac:dyDescent="0.25">
      <c r="A236" s="734"/>
      <c r="B236" s="732"/>
      <c r="C236" s="396">
        <v>14</v>
      </c>
      <c r="D236" s="151" t="s">
        <v>63</v>
      </c>
      <c r="E236" s="529"/>
      <c r="F236" s="158">
        <v>26</v>
      </c>
      <c r="G236" s="158">
        <v>5</v>
      </c>
      <c r="H236" s="158">
        <v>20</v>
      </c>
      <c r="I236" s="158">
        <v>13</v>
      </c>
    </row>
    <row r="237" spans="1:10" ht="19.5" thickBot="1" x14ac:dyDescent="0.25">
      <c r="A237" s="734"/>
      <c r="B237" s="732"/>
      <c r="C237" s="396">
        <v>15</v>
      </c>
      <c r="D237" s="151" t="s">
        <v>64</v>
      </c>
      <c r="E237" s="529"/>
      <c r="F237" s="158">
        <v>0</v>
      </c>
      <c r="G237" s="158">
        <v>0</v>
      </c>
      <c r="H237" s="158">
        <v>0</v>
      </c>
      <c r="I237" s="158">
        <v>0</v>
      </c>
    </row>
    <row r="238" spans="1:10" ht="19.5" thickBot="1" x14ac:dyDescent="0.25">
      <c r="A238" s="734"/>
      <c r="B238" s="732"/>
      <c r="C238" s="396">
        <v>16</v>
      </c>
      <c r="D238" s="151" t="s">
        <v>65</v>
      </c>
      <c r="E238" s="529"/>
      <c r="F238" s="158">
        <v>13</v>
      </c>
      <c r="G238" s="158">
        <v>36</v>
      </c>
      <c r="H238" s="158">
        <v>25</v>
      </c>
      <c r="I238" s="158">
        <v>20</v>
      </c>
    </row>
    <row r="239" spans="1:10" ht="19.5" thickBot="1" x14ac:dyDescent="0.25">
      <c r="A239" s="734"/>
      <c r="B239" s="732"/>
      <c r="C239" s="396"/>
      <c r="D239" s="151"/>
      <c r="E239" s="529"/>
      <c r="F239" s="158"/>
      <c r="G239" s="158"/>
      <c r="H239" s="158"/>
      <c r="I239" s="158"/>
    </row>
    <row r="240" spans="1:10" ht="19.5" thickBot="1" x14ac:dyDescent="0.25">
      <c r="A240" s="734"/>
      <c r="B240" s="732"/>
      <c r="C240" s="396"/>
      <c r="D240" s="151"/>
      <c r="E240" s="529"/>
      <c r="F240" s="158"/>
      <c r="G240" s="158"/>
      <c r="H240" s="158"/>
      <c r="I240" s="158"/>
    </row>
    <row r="241" spans="1:10" ht="19.5" thickBot="1" x14ac:dyDescent="0.25">
      <c r="A241" s="734"/>
      <c r="B241" s="732"/>
      <c r="C241" s="396"/>
      <c r="D241" s="3" t="s">
        <v>1505</v>
      </c>
      <c r="E241" s="530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 x14ac:dyDescent="0.25">
      <c r="A242" s="734"/>
      <c r="B242" s="732"/>
      <c r="C242" s="396"/>
      <c r="D242" s="3" t="s">
        <v>1507</v>
      </c>
      <c r="E242" s="530"/>
      <c r="F242" s="141">
        <f>(F241*1.73*380*0.9)/1000</f>
        <v>31.949639999999999</v>
      </c>
      <c r="G242" s="141">
        <f>(G241*1.73*380*0.9)/1000</f>
        <v>46.149479999999997</v>
      </c>
      <c r="H242" s="141">
        <f>(H241*1.73*380*0.9)/1000</f>
        <v>42.007860000000001</v>
      </c>
      <c r="I242" s="142"/>
      <c r="J242" s="177"/>
    </row>
    <row r="243" spans="1:10" ht="19.5" thickBot="1" x14ac:dyDescent="0.25">
      <c r="A243" s="734"/>
      <c r="B243" s="732"/>
      <c r="C243" s="396"/>
      <c r="D243" s="3" t="s">
        <v>1509</v>
      </c>
      <c r="E243" s="531"/>
      <c r="F243" s="742">
        <f>(F242+G242+H242)</f>
        <v>120.10697999999999</v>
      </c>
      <c r="G243" s="743"/>
      <c r="H243" s="743"/>
      <c r="I243" s="744"/>
    </row>
    <row r="244" spans="1:10" ht="21" thickBot="1" x14ac:dyDescent="0.25">
      <c r="A244" s="735"/>
      <c r="B244" s="733"/>
      <c r="C244" s="398"/>
      <c r="D244" s="9" t="s">
        <v>88</v>
      </c>
      <c r="E244" s="533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 x14ac:dyDescent="0.25">
      <c r="A245" s="739"/>
      <c r="B245" s="740"/>
      <c r="C245" s="740"/>
      <c r="D245" s="740"/>
      <c r="E245" s="740"/>
      <c r="F245" s="740"/>
      <c r="G245" s="740"/>
      <c r="H245" s="740"/>
      <c r="I245" s="740"/>
      <c r="J245" s="104"/>
    </row>
    <row r="246" spans="1:10" ht="41.25" thickBot="1" x14ac:dyDescent="0.25">
      <c r="A246" s="160" t="s">
        <v>1201</v>
      </c>
      <c r="B246" s="1"/>
      <c r="C246" s="394"/>
      <c r="D246" s="130" t="s">
        <v>1543</v>
      </c>
      <c r="E246" s="527" t="s">
        <v>1636</v>
      </c>
      <c r="F246" s="131" t="str">
        <f>'Данные по ТП'!C18</f>
        <v>ТМ-250/10</v>
      </c>
      <c r="G246" s="132" t="s">
        <v>1544</v>
      </c>
      <c r="H246" s="131" t="s">
        <v>5</v>
      </c>
      <c r="I246" s="133">
        <f>'Данные по ТП'!F18</f>
        <v>666782</v>
      </c>
    </row>
    <row r="247" spans="1:10" ht="19.5" customHeight="1" thickBot="1" x14ac:dyDescent="0.25">
      <c r="A247" s="728" t="s">
        <v>1164</v>
      </c>
      <c r="B247" s="731" t="s">
        <v>91</v>
      </c>
      <c r="C247" s="396">
        <v>2</v>
      </c>
      <c r="D247" s="151" t="s">
        <v>66</v>
      </c>
      <c r="E247" s="529"/>
      <c r="F247" s="158">
        <v>23</v>
      </c>
      <c r="G247" s="158">
        <v>31</v>
      </c>
      <c r="H247" s="158">
        <v>26</v>
      </c>
      <c r="I247" s="158">
        <v>6</v>
      </c>
    </row>
    <row r="248" spans="1:10" ht="19.5" thickBot="1" x14ac:dyDescent="0.25">
      <c r="A248" s="729"/>
      <c r="B248" s="732"/>
      <c r="C248" s="396">
        <v>4</v>
      </c>
      <c r="D248" s="151" t="s">
        <v>67</v>
      </c>
      <c r="E248" s="529"/>
      <c r="F248" s="158">
        <v>0</v>
      </c>
      <c r="G248" s="158">
        <v>0</v>
      </c>
      <c r="H248" s="158">
        <v>0</v>
      </c>
      <c r="I248" s="158">
        <v>0</v>
      </c>
    </row>
    <row r="249" spans="1:10" ht="19.5" thickBot="1" x14ac:dyDescent="0.25">
      <c r="A249" s="729"/>
      <c r="B249" s="732"/>
      <c r="C249" s="396">
        <v>5</v>
      </c>
      <c r="D249" s="151" t="s">
        <v>68</v>
      </c>
      <c r="E249" s="529"/>
      <c r="F249" s="158">
        <v>39</v>
      </c>
      <c r="G249" s="158">
        <v>13</v>
      </c>
      <c r="H249" s="158">
        <v>21</v>
      </c>
      <c r="I249" s="158">
        <v>9</v>
      </c>
    </row>
    <row r="250" spans="1:10" ht="19.5" thickBot="1" x14ac:dyDescent="0.25">
      <c r="A250" s="729"/>
      <c r="B250" s="732"/>
      <c r="C250" s="396">
        <v>6</v>
      </c>
      <c r="D250" s="151" t="s">
        <v>979</v>
      </c>
      <c r="E250" s="529"/>
      <c r="F250" s="158">
        <v>0</v>
      </c>
      <c r="G250" s="158">
        <v>0</v>
      </c>
      <c r="H250" s="158">
        <v>0</v>
      </c>
      <c r="I250" s="158">
        <v>0</v>
      </c>
    </row>
    <row r="251" spans="1:10" ht="19.5" thickBot="1" x14ac:dyDescent="0.25">
      <c r="A251" s="729"/>
      <c r="B251" s="732"/>
      <c r="C251" s="396">
        <v>8</v>
      </c>
      <c r="D251" s="151" t="s">
        <v>69</v>
      </c>
      <c r="E251" s="529"/>
      <c r="F251" s="158">
        <v>28</v>
      </c>
      <c r="G251" s="158">
        <v>15</v>
      </c>
      <c r="H251" s="158">
        <v>14</v>
      </c>
      <c r="I251" s="158">
        <v>15</v>
      </c>
    </row>
    <row r="252" spans="1:10" ht="19.5" thickBot="1" x14ac:dyDescent="0.25">
      <c r="A252" s="729"/>
      <c r="B252" s="732"/>
      <c r="C252" s="396"/>
      <c r="D252" s="151"/>
      <c r="E252" s="529"/>
      <c r="F252" s="158"/>
      <c r="G252" s="158"/>
      <c r="H252" s="158"/>
      <c r="I252" s="158"/>
    </row>
    <row r="253" spans="1:10" ht="19.5" thickBot="1" x14ac:dyDescent="0.25">
      <c r="A253" s="729"/>
      <c r="B253" s="732"/>
      <c r="C253" s="396"/>
      <c r="D253" s="151"/>
      <c r="E253" s="529"/>
      <c r="F253" s="158"/>
      <c r="G253" s="158"/>
      <c r="H253" s="158"/>
      <c r="I253" s="158"/>
    </row>
    <row r="254" spans="1:10" ht="19.5" thickBot="1" x14ac:dyDescent="0.25">
      <c r="A254" s="729"/>
      <c r="B254" s="732"/>
      <c r="C254" s="396"/>
      <c r="D254" s="3" t="s">
        <v>1506</v>
      </c>
      <c r="E254" s="530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 x14ac:dyDescent="0.25">
      <c r="A255" s="729"/>
      <c r="B255" s="732"/>
      <c r="C255" s="396"/>
      <c r="D255" s="3" t="s">
        <v>1507</v>
      </c>
      <c r="E255" s="530"/>
      <c r="F255" s="141">
        <f>(F254*1.73*380*0.9)/1000</f>
        <v>53.249399999999994</v>
      </c>
      <c r="G255" s="141">
        <f>(G254*1.73*380*0.9)/1000</f>
        <v>34.907940000000004</v>
      </c>
      <c r="H255" s="141">
        <f>(H254*1.73*380*0.9)/1000</f>
        <v>36.091260000000005</v>
      </c>
      <c r="I255" s="142"/>
      <c r="J255" s="177"/>
    </row>
    <row r="256" spans="1:10" ht="19.5" thickBot="1" x14ac:dyDescent="0.25">
      <c r="A256" s="729"/>
      <c r="B256" s="732"/>
      <c r="C256" s="396"/>
      <c r="D256" s="3" t="s">
        <v>1508</v>
      </c>
      <c r="E256" s="531"/>
      <c r="F256" s="742">
        <f>(F255+G255+H255)</f>
        <v>124.24860000000001</v>
      </c>
      <c r="G256" s="743"/>
      <c r="H256" s="743"/>
      <c r="I256" s="744"/>
      <c r="J256" s="177"/>
    </row>
    <row r="257" spans="1:49" ht="19.5" thickBot="1" x14ac:dyDescent="0.25">
      <c r="A257" s="729"/>
      <c r="B257" s="732"/>
      <c r="C257" s="397"/>
      <c r="D257" s="739"/>
      <c r="E257" s="740"/>
      <c r="F257" s="740"/>
      <c r="G257" s="740"/>
      <c r="H257" s="740"/>
      <c r="I257" s="741"/>
      <c r="J257" s="177"/>
    </row>
    <row r="258" spans="1:49" ht="41.25" thickBot="1" x14ac:dyDescent="0.25">
      <c r="A258" s="729"/>
      <c r="B258" s="732"/>
      <c r="C258" s="397"/>
      <c r="D258" s="130" t="s">
        <v>1519</v>
      </c>
      <c r="E258" s="527" t="s">
        <v>1636</v>
      </c>
      <c r="F258" s="131" t="str">
        <f>'Данные по ТП'!C19</f>
        <v>ТМ-250/10</v>
      </c>
      <c r="G258" s="132" t="s">
        <v>1544</v>
      </c>
      <c r="H258" s="131" t="s">
        <v>5</v>
      </c>
      <c r="I258" s="133">
        <f>'Данные по ТП'!F19</f>
        <v>13362</v>
      </c>
    </row>
    <row r="259" spans="1:49" ht="19.5" thickBot="1" x14ac:dyDescent="0.25">
      <c r="A259" s="729"/>
      <c r="B259" s="732"/>
      <c r="C259" s="396">
        <v>9</v>
      </c>
      <c r="D259" s="151" t="s">
        <v>70</v>
      </c>
      <c r="E259" s="529"/>
      <c r="F259" s="158"/>
      <c r="G259" s="158"/>
      <c r="H259" s="158">
        <v>0</v>
      </c>
      <c r="I259" s="158">
        <v>0</v>
      </c>
    </row>
    <row r="260" spans="1:49" ht="19.5" thickBot="1" x14ac:dyDescent="0.25">
      <c r="A260" s="729"/>
      <c r="B260" s="732"/>
      <c r="C260" s="396">
        <v>10</v>
      </c>
      <c r="D260" s="151" t="s">
        <v>71</v>
      </c>
      <c r="E260" s="529"/>
      <c r="F260" s="158"/>
      <c r="G260" s="158"/>
      <c r="H260" s="158">
        <v>4</v>
      </c>
      <c r="I260" s="158">
        <v>0</v>
      </c>
    </row>
    <row r="261" spans="1:49" ht="19.5" thickBot="1" x14ac:dyDescent="0.25">
      <c r="A261" s="729"/>
      <c r="B261" s="732"/>
      <c r="C261" s="396">
        <v>12</v>
      </c>
      <c r="D261" s="151" t="s">
        <v>72</v>
      </c>
      <c r="E261" s="529"/>
      <c r="F261" s="158">
        <v>26</v>
      </c>
      <c r="G261" s="158">
        <v>22</v>
      </c>
      <c r="H261" s="158">
        <v>60</v>
      </c>
      <c r="I261" s="158">
        <v>23</v>
      </c>
    </row>
    <row r="262" spans="1:49" ht="19.5" thickBot="1" x14ac:dyDescent="0.25">
      <c r="A262" s="729"/>
      <c r="B262" s="732"/>
      <c r="C262" s="396">
        <v>13</v>
      </c>
      <c r="D262" s="151" t="s">
        <v>73</v>
      </c>
      <c r="E262" s="529"/>
      <c r="F262" s="158">
        <v>2</v>
      </c>
      <c r="G262" s="158">
        <v>2</v>
      </c>
      <c r="H262" s="158">
        <v>7</v>
      </c>
      <c r="I262" s="158">
        <v>7</v>
      </c>
    </row>
    <row r="263" spans="1:49" ht="19.5" thickBot="1" x14ac:dyDescent="0.25">
      <c r="A263" s="729"/>
      <c r="B263" s="732"/>
      <c r="C263" s="396">
        <v>14</v>
      </c>
      <c r="D263" s="151" t="s">
        <v>980</v>
      </c>
      <c r="E263" s="529"/>
      <c r="F263" s="158">
        <v>2</v>
      </c>
      <c r="G263" s="158">
        <v>7</v>
      </c>
      <c r="H263" s="158">
        <v>1</v>
      </c>
      <c r="I263" s="158">
        <v>3</v>
      </c>
    </row>
    <row r="264" spans="1:49" ht="19.5" thickBot="1" x14ac:dyDescent="0.25">
      <c r="A264" s="729"/>
      <c r="B264" s="732"/>
      <c r="C264" s="396">
        <v>15</v>
      </c>
      <c r="D264" s="151" t="s">
        <v>932</v>
      </c>
      <c r="E264" s="529"/>
      <c r="F264" s="158"/>
      <c r="G264" s="158"/>
      <c r="H264" s="158"/>
      <c r="I264" s="158"/>
    </row>
    <row r="265" spans="1:49" ht="19.5" thickBot="1" x14ac:dyDescent="0.25">
      <c r="A265" s="729"/>
      <c r="B265" s="732"/>
      <c r="C265" s="396">
        <v>16</v>
      </c>
      <c r="D265" s="151" t="s">
        <v>74</v>
      </c>
      <c r="E265" s="529"/>
      <c r="F265" s="158">
        <v>4</v>
      </c>
      <c r="G265" s="158">
        <v>47</v>
      </c>
      <c r="H265" s="158">
        <v>28</v>
      </c>
      <c r="I265" s="158">
        <v>32</v>
      </c>
    </row>
    <row r="266" spans="1:49" ht="19.5" thickBot="1" x14ac:dyDescent="0.25">
      <c r="A266" s="729"/>
      <c r="B266" s="732"/>
      <c r="C266" s="396"/>
      <c r="D266" s="151"/>
      <c r="E266" s="529"/>
      <c r="F266" s="158"/>
      <c r="G266" s="158"/>
      <c r="H266" s="158"/>
      <c r="I266" s="158"/>
    </row>
    <row r="267" spans="1:49" ht="19.5" thickBot="1" x14ac:dyDescent="0.25">
      <c r="A267" s="729"/>
      <c r="B267" s="732"/>
      <c r="C267" s="396"/>
      <c r="D267" s="151"/>
      <c r="E267" s="529"/>
      <c r="F267" s="158"/>
      <c r="G267" s="158"/>
      <c r="H267" s="158"/>
      <c r="I267" s="158"/>
    </row>
    <row r="268" spans="1:49" ht="19.5" thickBot="1" x14ac:dyDescent="0.25">
      <c r="A268" s="729"/>
      <c r="B268" s="732"/>
      <c r="C268" s="396"/>
      <c r="D268" s="3" t="s">
        <v>1505</v>
      </c>
      <c r="E268" s="530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49" ht="19.5" thickBot="1" x14ac:dyDescent="0.25">
      <c r="A269" s="729"/>
      <c r="B269" s="732"/>
      <c r="C269" s="396"/>
      <c r="D269" s="3" t="s">
        <v>1507</v>
      </c>
      <c r="E269" s="530"/>
      <c r="F269" s="141">
        <f>(F268*1.73*380*0.9)/1000</f>
        <v>20.116439999999997</v>
      </c>
      <c r="G269" s="141">
        <f>(G268*1.73*380*0.9)/1000</f>
        <v>46.149479999999997</v>
      </c>
      <c r="H269" s="141">
        <f>(H268*1.73*380*0.9)/1000</f>
        <v>59.165999999999997</v>
      </c>
      <c r="I269" s="142"/>
      <c r="J269" s="177"/>
    </row>
    <row r="270" spans="1:49" ht="21.75" customHeight="1" thickBot="1" x14ac:dyDescent="0.25">
      <c r="A270" s="729"/>
      <c r="B270" s="732"/>
      <c r="C270" s="396"/>
      <c r="D270" s="3" t="s">
        <v>1509</v>
      </c>
      <c r="E270" s="531"/>
      <c r="F270" s="742">
        <f>(F269+G269+H269)</f>
        <v>125.43191999999999</v>
      </c>
      <c r="G270" s="743"/>
      <c r="H270" s="743"/>
      <c r="I270" s="744"/>
      <c r="J270" s="177"/>
    </row>
    <row r="271" spans="1:49" ht="21" thickBot="1" x14ac:dyDescent="0.25">
      <c r="A271" s="730"/>
      <c r="B271" s="733"/>
      <c r="C271" s="400"/>
      <c r="D271" s="19" t="s">
        <v>1560</v>
      </c>
      <c r="E271" s="536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 x14ac:dyDescent="0.25">
      <c r="A272" s="769"/>
      <c r="B272" s="769"/>
      <c r="C272" s="769"/>
      <c r="D272" s="769"/>
      <c r="E272" s="769"/>
      <c r="F272" s="769"/>
      <c r="G272" s="769"/>
      <c r="H272" s="769"/>
      <c r="I272" s="769"/>
      <c r="J272" s="769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</row>
    <row r="273" spans="1:10" ht="41.25" thickBot="1" x14ac:dyDescent="0.25">
      <c r="A273" s="160" t="s">
        <v>1201</v>
      </c>
      <c r="B273" s="20"/>
      <c r="C273" s="399"/>
      <c r="D273" s="130" t="s">
        <v>1543</v>
      </c>
      <c r="E273" s="527" t="s">
        <v>1636</v>
      </c>
      <c r="F273" s="131" t="str">
        <f>'Данные по ТП'!C20</f>
        <v>ТМ-400/10</v>
      </c>
      <c r="G273" s="134" t="s">
        <v>1544</v>
      </c>
      <c r="H273" s="135" t="s">
        <v>5</v>
      </c>
      <c r="I273" s="136">
        <f>'Данные по ТП'!F20</f>
        <v>18448</v>
      </c>
    </row>
    <row r="274" spans="1:10" ht="18.75" x14ac:dyDescent="0.2">
      <c r="A274" s="728" t="s">
        <v>1164</v>
      </c>
      <c r="B274" s="731" t="s">
        <v>92</v>
      </c>
      <c r="C274" s="401">
        <v>9</v>
      </c>
      <c r="D274" s="161" t="s">
        <v>981</v>
      </c>
      <c r="E274" s="537"/>
      <c r="F274" s="162">
        <v>21</v>
      </c>
      <c r="G274" s="162">
        <v>33</v>
      </c>
      <c r="H274" s="162">
        <v>30</v>
      </c>
      <c r="I274" s="163">
        <v>11</v>
      </c>
    </row>
    <row r="275" spans="1:10" ht="18.75" x14ac:dyDescent="0.2">
      <c r="A275" s="751"/>
      <c r="B275" s="749"/>
      <c r="C275" s="407">
        <v>10</v>
      </c>
      <c r="D275" s="164" t="s">
        <v>75</v>
      </c>
      <c r="E275" s="538"/>
      <c r="F275" s="165">
        <v>22</v>
      </c>
      <c r="G275" s="165">
        <v>8</v>
      </c>
      <c r="H275" s="165">
        <v>9</v>
      </c>
      <c r="I275" s="166">
        <v>3</v>
      </c>
    </row>
    <row r="276" spans="1:10" ht="18.75" x14ac:dyDescent="0.2">
      <c r="A276" s="751"/>
      <c r="B276" s="749"/>
      <c r="C276" s="407">
        <v>11</v>
      </c>
      <c r="D276" s="164" t="s">
        <v>982</v>
      </c>
      <c r="E276" s="538"/>
      <c r="F276" s="165">
        <v>9</v>
      </c>
      <c r="G276" s="165">
        <v>2</v>
      </c>
      <c r="H276" s="165">
        <v>4</v>
      </c>
      <c r="I276" s="166">
        <v>9</v>
      </c>
    </row>
    <row r="277" spans="1:10" ht="18.75" x14ac:dyDescent="0.2">
      <c r="A277" s="751"/>
      <c r="B277" s="749"/>
      <c r="C277" s="407">
        <v>12</v>
      </c>
      <c r="D277" s="164" t="s">
        <v>76</v>
      </c>
      <c r="E277" s="538"/>
      <c r="F277" s="165">
        <v>4</v>
      </c>
      <c r="G277" s="165">
        <v>15</v>
      </c>
      <c r="H277" s="165">
        <v>17</v>
      </c>
      <c r="I277" s="166">
        <v>9</v>
      </c>
    </row>
    <row r="278" spans="1:10" ht="18.75" x14ac:dyDescent="0.2">
      <c r="A278" s="751"/>
      <c r="B278" s="749"/>
      <c r="C278" s="407">
        <v>13</v>
      </c>
      <c r="D278" s="164" t="s">
        <v>983</v>
      </c>
      <c r="E278" s="538"/>
      <c r="F278" s="165">
        <v>4</v>
      </c>
      <c r="G278" s="165">
        <v>2</v>
      </c>
      <c r="H278" s="165">
        <v>0</v>
      </c>
      <c r="I278" s="166">
        <v>3</v>
      </c>
    </row>
    <row r="279" spans="1:10" ht="18.75" x14ac:dyDescent="0.2">
      <c r="A279" s="751"/>
      <c r="B279" s="749"/>
      <c r="C279" s="407">
        <v>14</v>
      </c>
      <c r="D279" s="164" t="s">
        <v>77</v>
      </c>
      <c r="E279" s="538"/>
      <c r="F279" s="165">
        <v>0</v>
      </c>
      <c r="G279" s="165">
        <v>0</v>
      </c>
      <c r="H279" s="165">
        <v>0</v>
      </c>
      <c r="I279" s="166">
        <v>0</v>
      </c>
    </row>
    <row r="280" spans="1:10" ht="18.75" x14ac:dyDescent="0.2">
      <c r="A280" s="751"/>
      <c r="B280" s="749"/>
      <c r="C280" s="407">
        <v>15</v>
      </c>
      <c r="D280" s="164" t="s">
        <v>78</v>
      </c>
      <c r="E280" s="538"/>
      <c r="F280" s="165">
        <v>2</v>
      </c>
      <c r="G280" s="165">
        <v>1</v>
      </c>
      <c r="H280" s="165">
        <v>1</v>
      </c>
      <c r="I280" s="166">
        <v>1</v>
      </c>
    </row>
    <row r="281" spans="1:10" ht="18.75" x14ac:dyDescent="0.2">
      <c r="A281" s="751"/>
      <c r="B281" s="749"/>
      <c r="C281" s="407">
        <v>16</v>
      </c>
      <c r="D281" s="164" t="s">
        <v>984</v>
      </c>
      <c r="E281" s="538"/>
      <c r="F281" s="165">
        <v>132</v>
      </c>
      <c r="G281" s="165">
        <v>140</v>
      </c>
      <c r="H281" s="165">
        <v>73</v>
      </c>
      <c r="I281" s="166">
        <v>14</v>
      </c>
    </row>
    <row r="282" spans="1:10" ht="18.75" x14ac:dyDescent="0.2">
      <c r="A282" s="751"/>
      <c r="B282" s="749"/>
      <c r="C282" s="407"/>
      <c r="D282" s="164"/>
      <c r="E282" s="538"/>
      <c r="F282" s="165"/>
      <c r="G282" s="165"/>
      <c r="H282" s="165"/>
      <c r="I282" s="166"/>
    </row>
    <row r="283" spans="1:10" ht="18.75" x14ac:dyDescent="0.2">
      <c r="A283" s="751"/>
      <c r="B283" s="749"/>
      <c r="C283" s="407"/>
      <c r="D283" s="164"/>
      <c r="E283" s="538"/>
      <c r="F283" s="165"/>
      <c r="G283" s="165"/>
      <c r="H283" s="165"/>
      <c r="I283" s="166"/>
    </row>
    <row r="284" spans="1:10" ht="18.75" x14ac:dyDescent="0.2">
      <c r="A284" s="751"/>
      <c r="B284" s="749"/>
      <c r="C284" s="407"/>
      <c r="D284" s="137" t="s">
        <v>1506</v>
      </c>
      <c r="E284" s="539"/>
      <c r="F284" s="138">
        <f>SUM(F274:F281)</f>
        <v>194</v>
      </c>
      <c r="G284" s="138">
        <f>SUM(G274:G281)</f>
        <v>201</v>
      </c>
      <c r="H284" s="138">
        <f>SUM(H274:H281)</f>
        <v>134</v>
      </c>
      <c r="I284" s="139">
        <f>SUM(I274:I281)</f>
        <v>50</v>
      </c>
    </row>
    <row r="285" spans="1:10" ht="19.5" thickBot="1" x14ac:dyDescent="0.25">
      <c r="A285" s="751"/>
      <c r="B285" s="749"/>
      <c r="C285" s="407"/>
      <c r="D285" s="137" t="s">
        <v>1507</v>
      </c>
      <c r="E285" s="540"/>
      <c r="F285" s="141">
        <f>(F284*1.73*380*0.9)/1000</f>
        <v>114.78204000000001</v>
      </c>
      <c r="G285" s="141">
        <f>(G284*1.73*380*0.9)/1000</f>
        <v>118.92366</v>
      </c>
      <c r="H285" s="141">
        <f>(H284*1.73*380*0.9)/1000</f>
        <v>79.282439999999994</v>
      </c>
      <c r="I285" s="142"/>
      <c r="J285" s="177"/>
    </row>
    <row r="286" spans="1:10" ht="18.75" thickBot="1" x14ac:dyDescent="0.25">
      <c r="A286" s="751"/>
      <c r="B286" s="749"/>
      <c r="C286" s="407"/>
      <c r="D286" s="140" t="s">
        <v>1508</v>
      </c>
      <c r="E286" s="541"/>
      <c r="F286" s="742">
        <f>(F285+G285+H285)</f>
        <v>312.98813999999999</v>
      </c>
      <c r="G286" s="743"/>
      <c r="H286" s="743"/>
      <c r="I286" s="744"/>
      <c r="J286" s="177"/>
    </row>
    <row r="287" spans="1:10" ht="18.75" thickBot="1" x14ac:dyDescent="0.25">
      <c r="A287" s="751"/>
      <c r="B287" s="749"/>
      <c r="C287" s="407"/>
      <c r="D287" s="739"/>
      <c r="E287" s="740"/>
      <c r="F287" s="740"/>
      <c r="G287" s="740"/>
      <c r="H287" s="740"/>
      <c r="I287" s="741"/>
      <c r="J287" s="177"/>
    </row>
    <row r="288" spans="1:10" ht="41.25" thickBot="1" x14ac:dyDescent="0.25">
      <c r="A288" s="751"/>
      <c r="B288" s="749"/>
      <c r="C288" s="407"/>
      <c r="D288" s="130" t="s">
        <v>1519</v>
      </c>
      <c r="E288" s="527" t="s">
        <v>1636</v>
      </c>
      <c r="F288" s="131" t="str">
        <f>'Данные по ТП'!C21</f>
        <v>ТМ-400/10</v>
      </c>
      <c r="G288" s="134" t="s">
        <v>1544</v>
      </c>
      <c r="H288" s="135" t="s">
        <v>5</v>
      </c>
      <c r="I288" s="136">
        <f>'Данные по ТП'!F21</f>
        <v>59652</v>
      </c>
    </row>
    <row r="289" spans="1:10" ht="19.5" thickBot="1" x14ac:dyDescent="0.25">
      <c r="A289" s="751"/>
      <c r="B289" s="749"/>
      <c r="C289" s="406">
        <v>1</v>
      </c>
      <c r="D289" s="151" t="s">
        <v>985</v>
      </c>
      <c r="E289" s="529"/>
      <c r="F289" s="158">
        <v>89</v>
      </c>
      <c r="G289" s="158">
        <v>57</v>
      </c>
      <c r="H289" s="158">
        <v>40</v>
      </c>
      <c r="I289" s="158">
        <v>49</v>
      </c>
    </row>
    <row r="290" spans="1:10" ht="19.5" thickBot="1" x14ac:dyDescent="0.25">
      <c r="A290" s="751"/>
      <c r="B290" s="749"/>
      <c r="C290" s="406">
        <v>2</v>
      </c>
      <c r="D290" s="151" t="s">
        <v>79</v>
      </c>
      <c r="E290" s="529"/>
      <c r="F290" s="158">
        <v>50</v>
      </c>
      <c r="G290" s="158">
        <v>40</v>
      </c>
      <c r="H290" s="158">
        <v>55</v>
      </c>
      <c r="I290" s="158">
        <v>20</v>
      </c>
    </row>
    <row r="291" spans="1:10" ht="19.5" thickBot="1" x14ac:dyDescent="0.25">
      <c r="A291" s="751"/>
      <c r="B291" s="749"/>
      <c r="C291" s="406">
        <v>3</v>
      </c>
      <c r="D291" s="151" t="s">
        <v>986</v>
      </c>
      <c r="E291" s="529"/>
      <c r="F291" s="158">
        <v>1</v>
      </c>
      <c r="G291" s="158">
        <v>3</v>
      </c>
      <c r="H291" s="158">
        <v>1</v>
      </c>
      <c r="I291" s="158">
        <v>2</v>
      </c>
    </row>
    <row r="292" spans="1:10" ht="19.5" thickBot="1" x14ac:dyDescent="0.25">
      <c r="A292" s="751"/>
      <c r="B292" s="749"/>
      <c r="C292" s="406">
        <v>4</v>
      </c>
      <c r="D292" s="151" t="s">
        <v>931</v>
      </c>
      <c r="E292" s="529"/>
      <c r="F292" s="158">
        <v>19</v>
      </c>
      <c r="G292" s="158">
        <v>24</v>
      </c>
      <c r="H292" s="158">
        <v>14</v>
      </c>
      <c r="I292" s="158">
        <v>7</v>
      </c>
    </row>
    <row r="293" spans="1:10" ht="19.5" thickBot="1" x14ac:dyDescent="0.25">
      <c r="A293" s="751"/>
      <c r="B293" s="749"/>
      <c r="C293" s="406">
        <v>5</v>
      </c>
      <c r="D293" s="151" t="s">
        <v>987</v>
      </c>
      <c r="E293" s="529"/>
      <c r="F293" s="158">
        <v>0</v>
      </c>
      <c r="G293" s="158">
        <v>0</v>
      </c>
      <c r="H293" s="158">
        <v>0</v>
      </c>
      <c r="I293" s="158">
        <v>0</v>
      </c>
    </row>
    <row r="294" spans="1:10" ht="19.5" thickBot="1" x14ac:dyDescent="0.25">
      <c r="A294" s="751"/>
      <c r="B294" s="749"/>
      <c r="C294" s="406">
        <v>6</v>
      </c>
      <c r="D294" s="151" t="s">
        <v>80</v>
      </c>
      <c r="E294" s="529"/>
      <c r="F294" s="158">
        <v>0</v>
      </c>
      <c r="G294" s="158">
        <v>0</v>
      </c>
      <c r="H294" s="158">
        <v>0</v>
      </c>
      <c r="I294" s="158">
        <v>0</v>
      </c>
    </row>
    <row r="295" spans="1:10" ht="19.5" thickBot="1" x14ac:dyDescent="0.25">
      <c r="A295" s="751"/>
      <c r="B295" s="749"/>
      <c r="C295" s="406">
        <v>7</v>
      </c>
      <c r="D295" s="151" t="s">
        <v>988</v>
      </c>
      <c r="E295" s="529"/>
      <c r="F295" s="158">
        <v>9</v>
      </c>
      <c r="G295" s="158">
        <v>13</v>
      </c>
      <c r="H295" s="158">
        <v>7</v>
      </c>
      <c r="I295" s="158">
        <v>5</v>
      </c>
    </row>
    <row r="296" spans="1:10" ht="19.5" thickBot="1" x14ac:dyDescent="0.25">
      <c r="A296" s="751"/>
      <c r="B296" s="749"/>
      <c r="C296" s="406">
        <v>8</v>
      </c>
      <c r="D296" s="151" t="s">
        <v>81</v>
      </c>
      <c r="E296" s="529"/>
      <c r="F296" s="158">
        <v>28</v>
      </c>
      <c r="G296" s="158">
        <v>32</v>
      </c>
      <c r="H296" s="158">
        <v>30</v>
      </c>
      <c r="I296" s="158">
        <v>6</v>
      </c>
    </row>
    <row r="297" spans="1:10" ht="19.5" thickBot="1" x14ac:dyDescent="0.25">
      <c r="A297" s="751"/>
      <c r="B297" s="749"/>
      <c r="C297" s="406"/>
      <c r="D297" s="151"/>
      <c r="E297" s="529"/>
      <c r="F297" s="158"/>
      <c r="G297" s="158"/>
      <c r="H297" s="158"/>
      <c r="I297" s="158"/>
    </row>
    <row r="298" spans="1:10" ht="19.5" thickBot="1" x14ac:dyDescent="0.25">
      <c r="A298" s="751"/>
      <c r="B298" s="749"/>
      <c r="C298" s="406"/>
      <c r="D298" s="151"/>
      <c r="E298" s="529"/>
      <c r="F298" s="158"/>
      <c r="G298" s="158"/>
      <c r="H298" s="158"/>
      <c r="I298" s="158"/>
    </row>
    <row r="299" spans="1:10" ht="19.5" thickBot="1" x14ac:dyDescent="0.25">
      <c r="A299" s="751"/>
      <c r="B299" s="749"/>
      <c r="C299" s="406"/>
      <c r="D299" s="3" t="s">
        <v>1505</v>
      </c>
      <c r="E299" s="530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 x14ac:dyDescent="0.25">
      <c r="A300" s="751"/>
      <c r="B300" s="749"/>
      <c r="C300" s="406"/>
      <c r="D300" s="3" t="s">
        <v>1507</v>
      </c>
      <c r="E300" s="530"/>
      <c r="F300" s="141">
        <f>(F299*1.73*380*0.9)/1000</f>
        <v>115.96536</v>
      </c>
      <c r="G300" s="141">
        <f>(G299*1.73*380*0.9)/1000</f>
        <v>99.99054000000001</v>
      </c>
      <c r="H300" s="141">
        <f>(H299*1.73*380*0.9)/1000</f>
        <v>86.97402000000001</v>
      </c>
      <c r="I300" s="142"/>
      <c r="J300" s="177"/>
    </row>
    <row r="301" spans="1:10" ht="18.75" thickBot="1" x14ac:dyDescent="0.25">
      <c r="A301" s="751"/>
      <c r="B301" s="749"/>
      <c r="C301" s="406"/>
      <c r="D301" s="3" t="s">
        <v>1509</v>
      </c>
      <c r="E301" s="531"/>
      <c r="F301" s="742">
        <f>(F300+G300+H300)</f>
        <v>302.92992000000004</v>
      </c>
      <c r="G301" s="743"/>
      <c r="H301" s="743"/>
      <c r="I301" s="744"/>
    </row>
    <row r="302" spans="1:10" ht="22.5" customHeight="1" thickBot="1" x14ac:dyDescent="0.25">
      <c r="A302" s="752"/>
      <c r="B302" s="750"/>
      <c r="C302" s="411"/>
      <c r="D302" s="19" t="s">
        <v>1560</v>
      </c>
      <c r="E302" s="536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1:10" s="103" customFormat="1" x14ac:dyDescent="0.25">
      <c r="C303" s="412"/>
      <c r="E303" s="542"/>
    </row>
    <row r="304" spans="1:10" s="103" customFormat="1" x14ac:dyDescent="0.25">
      <c r="C304" s="412"/>
      <c r="E304" s="542"/>
    </row>
    <row r="305" spans="3:5" s="103" customFormat="1" x14ac:dyDescent="0.25">
      <c r="C305" s="412"/>
      <c r="E305" s="542"/>
    </row>
    <row r="306" spans="3:5" s="103" customFormat="1" x14ac:dyDescent="0.25">
      <c r="C306" s="412"/>
      <c r="E306" s="542"/>
    </row>
    <row r="307" spans="3:5" s="103" customFormat="1" x14ac:dyDescent="0.25">
      <c r="C307" s="412"/>
      <c r="E307" s="542"/>
    </row>
    <row r="308" spans="3:5" s="103" customFormat="1" x14ac:dyDescent="0.25">
      <c r="C308" s="412"/>
      <c r="E308" s="542"/>
    </row>
    <row r="309" spans="3:5" s="103" customFormat="1" x14ac:dyDescent="0.25">
      <c r="C309" s="412"/>
      <c r="E309" s="542"/>
    </row>
    <row r="310" spans="3:5" s="103" customFormat="1" x14ac:dyDescent="0.25">
      <c r="C310" s="412"/>
      <c r="E310" s="542"/>
    </row>
    <row r="311" spans="3:5" s="103" customFormat="1" x14ac:dyDescent="0.25">
      <c r="C311" s="412"/>
      <c r="E311" s="542"/>
    </row>
    <row r="312" spans="3:5" s="103" customFormat="1" x14ac:dyDescent="0.25">
      <c r="C312" s="412"/>
      <c r="E312" s="542"/>
    </row>
    <row r="313" spans="3:5" s="103" customFormat="1" x14ac:dyDescent="0.25">
      <c r="C313" s="412"/>
      <c r="E313" s="542"/>
    </row>
    <row r="314" spans="3:5" s="103" customFormat="1" x14ac:dyDescent="0.25">
      <c r="C314" s="412"/>
      <c r="E314" s="542"/>
    </row>
    <row r="315" spans="3:5" s="103" customFormat="1" x14ac:dyDescent="0.25">
      <c r="C315" s="412"/>
      <c r="E315" s="542"/>
    </row>
    <row r="316" spans="3:5" s="103" customFormat="1" x14ac:dyDescent="0.25">
      <c r="C316" s="412"/>
      <c r="E316" s="542"/>
    </row>
    <row r="317" spans="3:5" s="103" customFormat="1" x14ac:dyDescent="0.25">
      <c r="C317" s="412"/>
      <c r="E317" s="542"/>
    </row>
    <row r="318" spans="3:5" s="103" customFormat="1" x14ac:dyDescent="0.25">
      <c r="C318" s="412"/>
      <c r="E318" s="542"/>
    </row>
    <row r="319" spans="3:5" s="103" customFormat="1" x14ac:dyDescent="0.25">
      <c r="C319" s="412"/>
      <c r="E319" s="542"/>
    </row>
    <row r="320" spans="3:5" s="103" customFormat="1" x14ac:dyDescent="0.25">
      <c r="C320" s="412"/>
      <c r="E320" s="542"/>
    </row>
    <row r="321" spans="3:5" s="103" customFormat="1" x14ac:dyDescent="0.25">
      <c r="C321" s="412"/>
      <c r="E321" s="542"/>
    </row>
    <row r="322" spans="3:5" s="103" customFormat="1" x14ac:dyDescent="0.25">
      <c r="C322" s="412"/>
      <c r="E322" s="542"/>
    </row>
    <row r="323" spans="3:5" s="103" customFormat="1" x14ac:dyDescent="0.25">
      <c r="C323" s="412"/>
      <c r="E323" s="542"/>
    </row>
    <row r="324" spans="3:5" s="103" customFormat="1" x14ac:dyDescent="0.25">
      <c r="C324" s="412"/>
      <c r="E324" s="542"/>
    </row>
    <row r="325" spans="3:5" s="103" customFormat="1" x14ac:dyDescent="0.25">
      <c r="C325" s="412"/>
      <c r="E325" s="542"/>
    </row>
    <row r="326" spans="3:5" s="103" customFormat="1" x14ac:dyDescent="0.25">
      <c r="C326" s="412"/>
      <c r="E326" s="542"/>
    </row>
    <row r="327" spans="3:5" s="103" customFormat="1" x14ac:dyDescent="0.25">
      <c r="C327" s="412"/>
      <c r="E327" s="542"/>
    </row>
    <row r="328" spans="3:5" s="103" customFormat="1" x14ac:dyDescent="0.25">
      <c r="C328" s="412"/>
      <c r="E328" s="542"/>
    </row>
    <row r="329" spans="3:5" s="103" customFormat="1" x14ac:dyDescent="0.25">
      <c r="C329" s="412"/>
      <c r="E329" s="542"/>
    </row>
    <row r="330" spans="3:5" s="103" customFormat="1" x14ac:dyDescent="0.25">
      <c r="C330" s="412"/>
      <c r="E330" s="542"/>
    </row>
    <row r="331" spans="3:5" s="103" customFormat="1" x14ac:dyDescent="0.25">
      <c r="C331" s="412"/>
      <c r="E331" s="542"/>
    </row>
    <row r="332" spans="3:5" s="103" customFormat="1" x14ac:dyDescent="0.25">
      <c r="C332" s="412"/>
      <c r="E332" s="542"/>
    </row>
    <row r="333" spans="3:5" s="103" customFormat="1" x14ac:dyDescent="0.25">
      <c r="C333" s="412"/>
      <c r="E333" s="542"/>
    </row>
    <row r="334" spans="3:5" s="103" customFormat="1" x14ac:dyDescent="0.25">
      <c r="C334" s="412"/>
      <c r="E334" s="542"/>
    </row>
    <row r="335" spans="3:5" s="103" customFormat="1" x14ac:dyDescent="0.25">
      <c r="C335" s="412"/>
      <c r="E335" s="542"/>
    </row>
    <row r="336" spans="3:5" s="103" customFormat="1" x14ac:dyDescent="0.25">
      <c r="C336" s="412"/>
      <c r="E336" s="542"/>
    </row>
    <row r="337" spans="3:5" s="103" customFormat="1" x14ac:dyDescent="0.25">
      <c r="C337" s="412"/>
      <c r="E337" s="542"/>
    </row>
    <row r="338" spans="3:5" s="103" customFormat="1" x14ac:dyDescent="0.25">
      <c r="C338" s="412"/>
      <c r="E338" s="542"/>
    </row>
    <row r="339" spans="3:5" s="103" customFormat="1" x14ac:dyDescent="0.25">
      <c r="C339" s="412"/>
      <c r="E339" s="542"/>
    </row>
    <row r="340" spans="3:5" s="103" customFormat="1" x14ac:dyDescent="0.25">
      <c r="C340" s="412"/>
      <c r="E340" s="542"/>
    </row>
    <row r="341" spans="3:5" s="103" customFormat="1" x14ac:dyDescent="0.25">
      <c r="C341" s="412"/>
      <c r="E341" s="542"/>
    </row>
    <row r="342" spans="3:5" s="103" customFormat="1" x14ac:dyDescent="0.25">
      <c r="C342" s="412"/>
      <c r="E342" s="542"/>
    </row>
    <row r="343" spans="3:5" s="103" customFormat="1" x14ac:dyDescent="0.25">
      <c r="C343" s="412"/>
      <c r="E343" s="542"/>
    </row>
    <row r="344" spans="3:5" s="103" customFormat="1" x14ac:dyDescent="0.25">
      <c r="C344" s="412"/>
      <c r="E344" s="542"/>
    </row>
    <row r="345" spans="3:5" s="103" customFormat="1" x14ac:dyDescent="0.25">
      <c r="C345" s="412"/>
      <c r="E345" s="542"/>
    </row>
    <row r="346" spans="3:5" s="103" customFormat="1" x14ac:dyDescent="0.25">
      <c r="C346" s="412"/>
      <c r="E346" s="542"/>
    </row>
    <row r="347" spans="3:5" s="103" customFormat="1" x14ac:dyDescent="0.25">
      <c r="C347" s="412"/>
      <c r="E347" s="542"/>
    </row>
    <row r="348" spans="3:5" s="103" customFormat="1" x14ac:dyDescent="0.25">
      <c r="C348" s="412"/>
      <c r="E348" s="542"/>
    </row>
    <row r="349" spans="3:5" s="103" customFormat="1" x14ac:dyDescent="0.25">
      <c r="C349" s="412"/>
      <c r="E349" s="542"/>
    </row>
    <row r="350" spans="3:5" s="103" customFormat="1" x14ac:dyDescent="0.25">
      <c r="C350" s="412"/>
      <c r="E350" s="542"/>
    </row>
    <row r="351" spans="3:5" s="103" customFormat="1" x14ac:dyDescent="0.25">
      <c r="C351" s="412"/>
      <c r="E351" s="542"/>
    </row>
    <row r="352" spans="3:5" s="103" customFormat="1" x14ac:dyDescent="0.25">
      <c r="C352" s="412"/>
      <c r="E352" s="542"/>
    </row>
    <row r="353" spans="3:5" s="103" customFormat="1" x14ac:dyDescent="0.25">
      <c r="C353" s="412"/>
      <c r="E353" s="542"/>
    </row>
    <row r="354" spans="3:5" s="103" customFormat="1" x14ac:dyDescent="0.25">
      <c r="C354" s="412"/>
      <c r="E354" s="542"/>
    </row>
    <row r="355" spans="3:5" s="103" customFormat="1" x14ac:dyDescent="0.25">
      <c r="C355" s="412"/>
      <c r="E355" s="542"/>
    </row>
    <row r="356" spans="3:5" s="103" customFormat="1" x14ac:dyDescent="0.25">
      <c r="C356" s="412"/>
      <c r="E356" s="542"/>
    </row>
    <row r="357" spans="3:5" s="103" customFormat="1" x14ac:dyDescent="0.25">
      <c r="C357" s="412"/>
      <c r="E357" s="542"/>
    </row>
    <row r="358" spans="3:5" s="103" customFormat="1" x14ac:dyDescent="0.25">
      <c r="C358" s="412"/>
      <c r="E358" s="542"/>
    </row>
    <row r="359" spans="3:5" s="103" customFormat="1" x14ac:dyDescent="0.25">
      <c r="C359" s="412"/>
      <c r="E359" s="542"/>
    </row>
    <row r="360" spans="3:5" s="103" customFormat="1" x14ac:dyDescent="0.25">
      <c r="C360" s="412"/>
      <c r="E360" s="542"/>
    </row>
    <row r="361" spans="3:5" s="103" customFormat="1" x14ac:dyDescent="0.25">
      <c r="C361" s="412"/>
      <c r="E361" s="542"/>
    </row>
    <row r="362" spans="3:5" s="103" customFormat="1" x14ac:dyDescent="0.25">
      <c r="C362" s="412"/>
      <c r="E362" s="542"/>
    </row>
    <row r="363" spans="3:5" s="103" customFormat="1" x14ac:dyDescent="0.25">
      <c r="C363" s="412"/>
      <c r="E363" s="542"/>
    </row>
    <row r="364" spans="3:5" s="103" customFormat="1" x14ac:dyDescent="0.25">
      <c r="C364" s="412"/>
      <c r="E364" s="542"/>
    </row>
    <row r="365" spans="3:5" s="103" customFormat="1" x14ac:dyDescent="0.25">
      <c r="C365" s="412"/>
      <c r="E365" s="542"/>
    </row>
    <row r="366" spans="3:5" s="103" customFormat="1" x14ac:dyDescent="0.25">
      <c r="C366" s="412"/>
      <c r="E366" s="542"/>
    </row>
    <row r="367" spans="3:5" s="103" customFormat="1" x14ac:dyDescent="0.25">
      <c r="C367" s="412"/>
      <c r="E367" s="542"/>
    </row>
    <row r="368" spans="3:5" s="103" customFormat="1" x14ac:dyDescent="0.25">
      <c r="C368" s="412"/>
      <c r="E368" s="542"/>
    </row>
    <row r="369" spans="3:5" s="103" customFormat="1" x14ac:dyDescent="0.25">
      <c r="C369" s="412"/>
      <c r="E369" s="542"/>
    </row>
    <row r="370" spans="3:5" s="103" customFormat="1" x14ac:dyDescent="0.25">
      <c r="C370" s="412"/>
      <c r="E370" s="542"/>
    </row>
    <row r="371" spans="3:5" s="103" customFormat="1" x14ac:dyDescent="0.25">
      <c r="C371" s="412"/>
      <c r="E371" s="542"/>
    </row>
    <row r="372" spans="3:5" s="103" customFormat="1" x14ac:dyDescent="0.25">
      <c r="C372" s="412"/>
      <c r="E372" s="542"/>
    </row>
    <row r="373" spans="3:5" s="103" customFormat="1" x14ac:dyDescent="0.25">
      <c r="C373" s="412"/>
      <c r="E373" s="542"/>
    </row>
    <row r="374" spans="3:5" s="103" customFormat="1" x14ac:dyDescent="0.25">
      <c r="C374" s="412"/>
      <c r="E374" s="542"/>
    </row>
    <row r="375" spans="3:5" s="103" customFormat="1" x14ac:dyDescent="0.25">
      <c r="C375" s="412"/>
      <c r="E375" s="542"/>
    </row>
    <row r="376" spans="3:5" s="103" customFormat="1" x14ac:dyDescent="0.25">
      <c r="C376" s="412"/>
      <c r="E376" s="542"/>
    </row>
    <row r="377" spans="3:5" s="103" customFormat="1" x14ac:dyDescent="0.25">
      <c r="C377" s="412"/>
      <c r="E377" s="542"/>
    </row>
    <row r="378" spans="3:5" s="103" customFormat="1" x14ac:dyDescent="0.25">
      <c r="C378" s="412"/>
      <c r="E378" s="542"/>
    </row>
    <row r="379" spans="3:5" s="103" customFormat="1" x14ac:dyDescent="0.25">
      <c r="C379" s="412"/>
      <c r="E379" s="542"/>
    </row>
    <row r="380" spans="3:5" s="103" customFormat="1" x14ac:dyDescent="0.25">
      <c r="C380" s="412"/>
      <c r="E380" s="542"/>
    </row>
    <row r="381" spans="3:5" s="103" customFormat="1" x14ac:dyDescent="0.25">
      <c r="C381" s="412"/>
      <c r="E381" s="542"/>
    </row>
    <row r="382" spans="3:5" s="103" customFormat="1" x14ac:dyDescent="0.25">
      <c r="C382" s="412"/>
      <c r="E382" s="542"/>
    </row>
    <row r="383" spans="3:5" s="103" customFormat="1" x14ac:dyDescent="0.25">
      <c r="C383" s="412"/>
      <c r="E383" s="542"/>
    </row>
    <row r="384" spans="3:5" s="103" customFormat="1" x14ac:dyDescent="0.25">
      <c r="C384" s="412"/>
      <c r="E384" s="542"/>
    </row>
    <row r="385" spans="3:5" s="103" customFormat="1" x14ac:dyDescent="0.25">
      <c r="C385" s="412"/>
      <c r="E385" s="542"/>
    </row>
    <row r="386" spans="3:5" s="103" customFormat="1" x14ac:dyDescent="0.25">
      <c r="C386" s="412"/>
      <c r="E386" s="542"/>
    </row>
    <row r="387" spans="3:5" s="103" customFormat="1" x14ac:dyDescent="0.25">
      <c r="C387" s="412"/>
      <c r="E387" s="542"/>
    </row>
    <row r="388" spans="3:5" s="103" customFormat="1" x14ac:dyDescent="0.25">
      <c r="C388" s="412"/>
      <c r="E388" s="542"/>
    </row>
    <row r="389" spans="3:5" s="103" customFormat="1" x14ac:dyDescent="0.25">
      <c r="C389" s="412"/>
      <c r="E389" s="542"/>
    </row>
    <row r="390" spans="3:5" s="103" customFormat="1" x14ac:dyDescent="0.25">
      <c r="C390" s="412"/>
      <c r="E390" s="542"/>
    </row>
    <row r="391" spans="3:5" s="103" customFormat="1" x14ac:dyDescent="0.25">
      <c r="C391" s="412"/>
      <c r="E391" s="542"/>
    </row>
    <row r="392" spans="3:5" s="103" customFormat="1" x14ac:dyDescent="0.25">
      <c r="C392" s="412"/>
      <c r="E392" s="542"/>
    </row>
    <row r="393" spans="3:5" s="103" customFormat="1" x14ac:dyDescent="0.25">
      <c r="C393" s="412"/>
      <c r="E393" s="542"/>
    </row>
    <row r="394" spans="3:5" s="103" customFormat="1" x14ac:dyDescent="0.25">
      <c r="C394" s="412"/>
      <c r="E394" s="542"/>
    </row>
    <row r="395" spans="3:5" s="103" customFormat="1" x14ac:dyDescent="0.25">
      <c r="C395" s="412"/>
      <c r="E395" s="542"/>
    </row>
    <row r="396" spans="3:5" s="103" customFormat="1" x14ac:dyDescent="0.25">
      <c r="C396" s="412"/>
      <c r="E396" s="542"/>
    </row>
    <row r="397" spans="3:5" s="103" customFormat="1" x14ac:dyDescent="0.25">
      <c r="C397" s="412"/>
      <c r="E397" s="542"/>
    </row>
    <row r="398" spans="3:5" s="103" customFormat="1" x14ac:dyDescent="0.25">
      <c r="C398" s="412"/>
      <c r="E398" s="542"/>
    </row>
    <row r="399" spans="3:5" s="103" customFormat="1" x14ac:dyDescent="0.25">
      <c r="C399" s="412"/>
      <c r="E399" s="542"/>
    </row>
    <row r="400" spans="3:5" s="103" customFormat="1" x14ac:dyDescent="0.25">
      <c r="C400" s="412"/>
      <c r="E400" s="542"/>
    </row>
    <row r="401" spans="3:5" s="103" customFormat="1" x14ac:dyDescent="0.25">
      <c r="C401" s="412"/>
      <c r="E401" s="542"/>
    </row>
    <row r="402" spans="3:5" s="103" customFormat="1" x14ac:dyDescent="0.25">
      <c r="C402" s="412"/>
      <c r="E402" s="542"/>
    </row>
    <row r="403" spans="3:5" s="103" customFormat="1" x14ac:dyDescent="0.25">
      <c r="C403" s="412"/>
      <c r="E403" s="542"/>
    </row>
    <row r="404" spans="3:5" s="103" customFormat="1" x14ac:dyDescent="0.25">
      <c r="C404" s="412"/>
      <c r="E404" s="542"/>
    </row>
    <row r="405" spans="3:5" s="103" customFormat="1" x14ac:dyDescent="0.25">
      <c r="C405" s="412"/>
      <c r="E405" s="542"/>
    </row>
    <row r="406" spans="3:5" s="103" customFormat="1" x14ac:dyDescent="0.25">
      <c r="C406" s="412"/>
      <c r="E406" s="542"/>
    </row>
    <row r="407" spans="3:5" s="103" customFormat="1" x14ac:dyDescent="0.25">
      <c r="C407" s="412"/>
      <c r="E407" s="542"/>
    </row>
    <row r="408" spans="3:5" s="103" customFormat="1" x14ac:dyDescent="0.25">
      <c r="C408" s="412"/>
      <c r="E408" s="542"/>
    </row>
    <row r="409" spans="3:5" s="103" customFormat="1" x14ac:dyDescent="0.25">
      <c r="C409" s="412"/>
      <c r="E409" s="542"/>
    </row>
    <row r="410" spans="3:5" s="103" customFormat="1" x14ac:dyDescent="0.25">
      <c r="C410" s="412"/>
      <c r="E410" s="542"/>
    </row>
    <row r="411" spans="3:5" s="103" customFormat="1" x14ac:dyDescent="0.25">
      <c r="C411" s="412"/>
      <c r="E411" s="542"/>
    </row>
    <row r="412" spans="3:5" s="103" customFormat="1" x14ac:dyDescent="0.25">
      <c r="C412" s="412"/>
      <c r="E412" s="542"/>
    </row>
    <row r="413" spans="3:5" s="103" customFormat="1" x14ac:dyDescent="0.25">
      <c r="C413" s="412"/>
      <c r="E413" s="542"/>
    </row>
    <row r="414" spans="3:5" s="103" customFormat="1" x14ac:dyDescent="0.25">
      <c r="C414" s="412"/>
      <c r="E414" s="542"/>
    </row>
    <row r="415" spans="3:5" s="103" customFormat="1" x14ac:dyDescent="0.25">
      <c r="C415" s="412"/>
      <c r="E415" s="542"/>
    </row>
    <row r="416" spans="3:5" s="103" customFormat="1" x14ac:dyDescent="0.25">
      <c r="C416" s="412"/>
      <c r="E416" s="542"/>
    </row>
    <row r="417" spans="3:5" s="103" customFormat="1" x14ac:dyDescent="0.25">
      <c r="C417" s="412"/>
      <c r="E417" s="542"/>
    </row>
    <row r="418" spans="3:5" s="103" customFormat="1" x14ac:dyDescent="0.25">
      <c r="C418" s="412"/>
      <c r="E418" s="542"/>
    </row>
    <row r="419" spans="3:5" s="103" customFormat="1" x14ac:dyDescent="0.25">
      <c r="C419" s="412"/>
      <c r="E419" s="542"/>
    </row>
    <row r="420" spans="3:5" s="103" customFormat="1" x14ac:dyDescent="0.25">
      <c r="C420" s="412"/>
      <c r="E420" s="542"/>
    </row>
    <row r="421" spans="3:5" s="103" customFormat="1" x14ac:dyDescent="0.25">
      <c r="C421" s="412"/>
      <c r="E421" s="542"/>
    </row>
    <row r="422" spans="3:5" s="103" customFormat="1" x14ac:dyDescent="0.25">
      <c r="C422" s="412"/>
      <c r="E422" s="542"/>
    </row>
    <row r="423" spans="3:5" s="103" customFormat="1" x14ac:dyDescent="0.25">
      <c r="C423" s="412"/>
      <c r="E423" s="542"/>
    </row>
    <row r="424" spans="3:5" s="103" customFormat="1" x14ac:dyDescent="0.25">
      <c r="C424" s="412"/>
      <c r="E424" s="542"/>
    </row>
    <row r="425" spans="3:5" s="103" customFormat="1" x14ac:dyDescent="0.25">
      <c r="C425" s="412"/>
      <c r="E425" s="542"/>
    </row>
    <row r="426" spans="3:5" s="103" customFormat="1" x14ac:dyDescent="0.25">
      <c r="C426" s="412"/>
      <c r="E426" s="542"/>
    </row>
    <row r="427" spans="3:5" s="103" customFormat="1" x14ac:dyDescent="0.25">
      <c r="C427" s="412"/>
      <c r="E427" s="542"/>
    </row>
    <row r="428" spans="3:5" s="103" customFormat="1" x14ac:dyDescent="0.25">
      <c r="C428" s="412"/>
      <c r="E428" s="542"/>
    </row>
    <row r="429" spans="3:5" s="103" customFormat="1" x14ac:dyDescent="0.25">
      <c r="C429" s="412"/>
      <c r="E429" s="542"/>
    </row>
    <row r="430" spans="3:5" s="103" customFormat="1" x14ac:dyDescent="0.25">
      <c r="C430" s="412"/>
      <c r="E430" s="542"/>
    </row>
    <row r="431" spans="3:5" s="103" customFormat="1" x14ac:dyDescent="0.25">
      <c r="C431" s="412"/>
      <c r="E431" s="542"/>
    </row>
    <row r="432" spans="3:5" s="103" customFormat="1" x14ac:dyDescent="0.25">
      <c r="C432" s="412"/>
      <c r="E432" s="542"/>
    </row>
    <row r="433" spans="3:5" s="103" customFormat="1" x14ac:dyDescent="0.25">
      <c r="C433" s="412"/>
      <c r="E433" s="542"/>
    </row>
    <row r="434" spans="3:5" s="103" customFormat="1" x14ac:dyDescent="0.25">
      <c r="C434" s="412"/>
      <c r="E434" s="542"/>
    </row>
    <row r="435" spans="3:5" s="103" customFormat="1" x14ac:dyDescent="0.25">
      <c r="C435" s="412"/>
      <c r="E435" s="542"/>
    </row>
    <row r="436" spans="3:5" s="103" customFormat="1" x14ac:dyDescent="0.25">
      <c r="C436" s="412"/>
      <c r="E436" s="542"/>
    </row>
    <row r="437" spans="3:5" s="103" customFormat="1" x14ac:dyDescent="0.25">
      <c r="C437" s="412"/>
      <c r="E437" s="542"/>
    </row>
    <row r="438" spans="3:5" s="103" customFormat="1" x14ac:dyDescent="0.25">
      <c r="C438" s="412"/>
      <c r="E438" s="542"/>
    </row>
    <row r="439" spans="3:5" s="103" customFormat="1" x14ac:dyDescent="0.25">
      <c r="C439" s="412"/>
      <c r="E439" s="542"/>
    </row>
    <row r="440" spans="3:5" s="103" customFormat="1" x14ac:dyDescent="0.25">
      <c r="C440" s="412"/>
      <c r="E440" s="542"/>
    </row>
  </sheetData>
  <mergeCells count="63"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F256:I256"/>
    <mergeCell ref="F270:I270"/>
    <mergeCell ref="D287:I287"/>
    <mergeCell ref="A272:J272"/>
    <mergeCell ref="D231:I231"/>
    <mergeCell ref="A245:I245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H1:H5"/>
    <mergeCell ref="F19:I19"/>
    <mergeCell ref="F33:I33"/>
    <mergeCell ref="I1:I5"/>
    <mergeCell ref="F125:I125"/>
    <mergeCell ref="A98:A126"/>
    <mergeCell ref="B70:B94"/>
    <mergeCell ref="F50:I50"/>
    <mergeCell ref="A38:A66"/>
    <mergeCell ref="A130:A156"/>
    <mergeCell ref="B98:B126"/>
    <mergeCell ref="F140:I140"/>
    <mergeCell ref="B130:B156"/>
    <mergeCell ref="D82:I82"/>
    <mergeCell ref="A70:A94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D141:I141"/>
    <mergeCell ref="F65:I65"/>
    <mergeCell ref="F81:I81"/>
    <mergeCell ref="F93:I93"/>
    <mergeCell ref="F110:I110"/>
    <mergeCell ref="B39:B66"/>
    <mergeCell ref="A247:A271"/>
    <mergeCell ref="B247:B271"/>
    <mergeCell ref="B188:B217"/>
    <mergeCell ref="B159:B185"/>
    <mergeCell ref="A159:A185"/>
    <mergeCell ref="A188:A2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B318"/>
  <sheetViews>
    <sheetView zoomScale="70" zoomScaleNormal="70" workbookViewId="0"/>
  </sheetViews>
  <sheetFormatPr defaultRowHeight="18" x14ac:dyDescent="0.25"/>
  <cols>
    <col min="1" max="1" width="23.28515625" customWidth="1"/>
    <col min="3" max="3" width="11.7109375" style="441" customWidth="1"/>
    <col min="4" max="4" width="79.7109375" customWidth="1"/>
    <col min="5" max="5" width="16" style="441" customWidth="1"/>
    <col min="6" max="6" width="17.42578125" style="176" customWidth="1"/>
    <col min="7" max="7" width="12.85546875" customWidth="1"/>
    <col min="8" max="8" width="12.28515625" customWidth="1"/>
    <col min="9" max="9" width="10.85546875" customWidth="1"/>
    <col min="10" max="10" width="11.85546875" style="103" customWidth="1"/>
    <col min="11" max="28" width="9.140625" style="103"/>
  </cols>
  <sheetData>
    <row r="1" spans="1:9" ht="18.75" customHeight="1" x14ac:dyDescent="0.2">
      <c r="A1" s="4" t="s">
        <v>149</v>
      </c>
      <c r="B1" s="17" t="s">
        <v>5</v>
      </c>
      <c r="C1" s="424"/>
      <c r="D1" s="17" t="s">
        <v>5</v>
      </c>
      <c r="E1" s="424"/>
      <c r="F1" s="753" t="s">
        <v>9</v>
      </c>
      <c r="G1" s="753" t="s">
        <v>10</v>
      </c>
      <c r="H1" s="753" t="s">
        <v>11</v>
      </c>
      <c r="I1" s="753" t="s">
        <v>150</v>
      </c>
    </row>
    <row r="2" spans="1:9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80"/>
      <c r="G2" s="782"/>
      <c r="H2" s="782"/>
      <c r="I2" s="782"/>
    </row>
    <row r="3" spans="1:9" ht="37.5" customHeight="1" x14ac:dyDescent="0.2">
      <c r="A3" s="27" t="s">
        <v>2</v>
      </c>
      <c r="B3" s="28"/>
      <c r="C3" s="426"/>
      <c r="D3" s="18" t="s">
        <v>95</v>
      </c>
      <c r="E3" s="425"/>
      <c r="F3" s="780"/>
      <c r="G3" s="782"/>
      <c r="H3" s="782"/>
      <c r="I3" s="782"/>
    </row>
    <row r="4" spans="1:9" ht="19.5" customHeight="1" x14ac:dyDescent="0.2">
      <c r="A4" s="27" t="s">
        <v>93</v>
      </c>
      <c r="B4" s="28"/>
      <c r="C4" s="426"/>
      <c r="D4" s="28"/>
      <c r="E4" s="426"/>
      <c r="F4" s="780"/>
      <c r="G4" s="782"/>
      <c r="H4" s="782"/>
      <c r="I4" s="782"/>
    </row>
    <row r="5" spans="1:9" ht="19.5" thickBot="1" x14ac:dyDescent="0.25">
      <c r="A5" s="29" t="s">
        <v>4</v>
      </c>
      <c r="B5" s="30"/>
      <c r="C5" s="427"/>
      <c r="D5" s="30"/>
      <c r="E5" s="427"/>
      <c r="F5" s="781"/>
      <c r="G5" s="783"/>
      <c r="H5" s="783"/>
      <c r="I5" s="783"/>
    </row>
    <row r="6" spans="1:9" ht="46.5" customHeight="1" thickBot="1" x14ac:dyDescent="0.25">
      <c r="A6" s="153" t="s">
        <v>1248</v>
      </c>
      <c r="B6" s="23"/>
      <c r="C6" s="414" t="s">
        <v>1630</v>
      </c>
      <c r="D6" s="130" t="s">
        <v>1543</v>
      </c>
      <c r="E6" s="417" t="s">
        <v>1629</v>
      </c>
      <c r="F6" s="175" t="str">
        <f>'Данные по ТП'!C22</f>
        <v>ТМ-400/10</v>
      </c>
      <c r="G6" s="134" t="s">
        <v>1544</v>
      </c>
      <c r="H6" s="135" t="s">
        <v>5</v>
      </c>
      <c r="I6" s="136">
        <f>'Данные по ТП'!F2</f>
        <v>9187</v>
      </c>
    </row>
    <row r="7" spans="1:9" ht="19.5" customHeight="1" thickBot="1" x14ac:dyDescent="0.25">
      <c r="A7" s="728" t="s">
        <v>1161</v>
      </c>
      <c r="B7" s="731" t="s">
        <v>151</v>
      </c>
      <c r="C7" s="428">
        <v>1</v>
      </c>
      <c r="D7" s="182" t="s">
        <v>96</v>
      </c>
      <c r="E7" s="442"/>
      <c r="F7" s="158"/>
      <c r="G7" s="158"/>
      <c r="H7" s="158"/>
      <c r="I7" s="158"/>
    </row>
    <row r="8" spans="1:9" ht="19.5" thickBot="1" x14ac:dyDescent="0.25">
      <c r="A8" s="751"/>
      <c r="B8" s="775"/>
      <c r="C8" s="428">
        <v>2</v>
      </c>
      <c r="D8" s="182" t="s">
        <v>989</v>
      </c>
      <c r="E8" s="442"/>
      <c r="F8" s="158"/>
      <c r="G8" s="158"/>
      <c r="H8" s="158"/>
      <c r="I8" s="158"/>
    </row>
    <row r="9" spans="1:9" ht="21.75" customHeight="1" thickBot="1" x14ac:dyDescent="0.25">
      <c r="A9" s="751"/>
      <c r="B9" s="775"/>
      <c r="C9" s="428">
        <v>3</v>
      </c>
      <c r="D9" s="182" t="s">
        <v>990</v>
      </c>
      <c r="E9" s="442"/>
      <c r="F9" s="158">
        <v>2</v>
      </c>
      <c r="G9" s="158">
        <v>11</v>
      </c>
      <c r="H9" s="158">
        <v>7</v>
      </c>
      <c r="I9" s="158">
        <v>2</v>
      </c>
    </row>
    <row r="10" spans="1:9" ht="23.25" customHeight="1" thickBot="1" x14ac:dyDescent="0.25">
      <c r="A10" s="751"/>
      <c r="B10" s="775"/>
      <c r="C10" s="428">
        <v>4</v>
      </c>
      <c r="D10" s="182" t="s">
        <v>97</v>
      </c>
      <c r="E10" s="442"/>
      <c r="F10" s="158">
        <v>28</v>
      </c>
      <c r="G10" s="158">
        <v>27</v>
      </c>
      <c r="H10" s="158">
        <v>18</v>
      </c>
      <c r="I10" s="158">
        <v>11</v>
      </c>
    </row>
    <row r="11" spans="1:9" ht="24" customHeight="1" thickBot="1" x14ac:dyDescent="0.25">
      <c r="A11" s="751"/>
      <c r="B11" s="775"/>
      <c r="C11" s="428">
        <v>5</v>
      </c>
      <c r="D11" s="182" t="s">
        <v>991</v>
      </c>
      <c r="E11" s="442"/>
      <c r="F11" s="158">
        <v>101</v>
      </c>
      <c r="G11" s="158">
        <v>78</v>
      </c>
      <c r="H11" s="158">
        <v>54</v>
      </c>
      <c r="I11" s="158">
        <v>18</v>
      </c>
    </row>
    <row r="12" spans="1:9" ht="21" customHeight="1" thickBot="1" x14ac:dyDescent="0.25">
      <c r="A12" s="751"/>
      <c r="B12" s="775"/>
      <c r="C12" s="428">
        <v>6</v>
      </c>
      <c r="D12" s="182" t="s">
        <v>98</v>
      </c>
      <c r="E12" s="442"/>
      <c r="F12" s="158">
        <v>1</v>
      </c>
      <c r="G12" s="158">
        <v>0</v>
      </c>
      <c r="H12" s="158">
        <v>0</v>
      </c>
      <c r="I12" s="158">
        <v>1</v>
      </c>
    </row>
    <row r="13" spans="1:9" ht="23.25" customHeight="1" thickBot="1" x14ac:dyDescent="0.25">
      <c r="A13" s="751"/>
      <c r="B13" s="775"/>
      <c r="C13" s="428">
        <v>7</v>
      </c>
      <c r="D13" s="182" t="s">
        <v>99</v>
      </c>
      <c r="E13" s="442"/>
      <c r="F13" s="158">
        <v>23</v>
      </c>
      <c r="G13" s="158">
        <v>9</v>
      </c>
      <c r="H13" s="158">
        <v>5</v>
      </c>
      <c r="I13" s="158">
        <v>5</v>
      </c>
    </row>
    <row r="14" spans="1:9" ht="19.5" thickBot="1" x14ac:dyDescent="0.25">
      <c r="A14" s="751"/>
      <c r="B14" s="775"/>
      <c r="C14" s="433">
        <v>8</v>
      </c>
      <c r="D14" s="183" t="s">
        <v>992</v>
      </c>
      <c r="E14" s="443"/>
      <c r="F14" s="184">
        <v>22</v>
      </c>
      <c r="G14" s="184">
        <v>38</v>
      </c>
      <c r="H14" s="184">
        <v>12</v>
      </c>
      <c r="I14" s="184">
        <v>10</v>
      </c>
    </row>
    <row r="15" spans="1:9" ht="19.5" thickBot="1" x14ac:dyDescent="0.25">
      <c r="A15" s="751"/>
      <c r="B15" s="775"/>
      <c r="C15" s="433">
        <v>17</v>
      </c>
      <c r="D15" s="185" t="s">
        <v>100</v>
      </c>
      <c r="E15" s="444"/>
      <c r="F15" s="186">
        <v>8</v>
      </c>
      <c r="G15" s="186">
        <v>19</v>
      </c>
      <c r="H15" s="186">
        <v>8</v>
      </c>
      <c r="I15" s="186">
        <v>10</v>
      </c>
    </row>
    <row r="16" spans="1:9" ht="24" customHeight="1" thickBot="1" x14ac:dyDescent="0.25">
      <c r="A16" s="751"/>
      <c r="B16" s="775"/>
      <c r="C16" s="428">
        <v>18</v>
      </c>
      <c r="D16" s="182" t="s">
        <v>101</v>
      </c>
      <c r="E16" s="442"/>
      <c r="F16" s="158">
        <v>32</v>
      </c>
      <c r="G16" s="158">
        <v>39</v>
      </c>
      <c r="H16" s="158">
        <v>35</v>
      </c>
      <c r="I16" s="158">
        <v>6</v>
      </c>
    </row>
    <row r="17" spans="1:10" ht="22.5" customHeight="1" thickBot="1" x14ac:dyDescent="0.25">
      <c r="A17" s="751"/>
      <c r="B17" s="775"/>
      <c r="C17" s="428">
        <v>19</v>
      </c>
      <c r="D17" s="182" t="s">
        <v>102</v>
      </c>
      <c r="E17" s="442"/>
      <c r="F17" s="158">
        <v>20</v>
      </c>
      <c r="G17" s="158">
        <v>16</v>
      </c>
      <c r="H17" s="158">
        <v>33</v>
      </c>
      <c r="I17" s="158">
        <v>9</v>
      </c>
    </row>
    <row r="18" spans="1:10" ht="19.5" thickBot="1" x14ac:dyDescent="0.25">
      <c r="A18" s="751"/>
      <c r="B18" s="775"/>
      <c r="C18" s="428">
        <v>20</v>
      </c>
      <c r="D18" s="182" t="s">
        <v>103</v>
      </c>
      <c r="E18" s="442"/>
      <c r="F18" s="158"/>
      <c r="G18" s="158"/>
      <c r="H18" s="158">
        <v>0</v>
      </c>
      <c r="I18" s="158">
        <v>0</v>
      </c>
    </row>
    <row r="19" spans="1:10" ht="19.5" thickBot="1" x14ac:dyDescent="0.25">
      <c r="A19" s="751"/>
      <c r="B19" s="775"/>
      <c r="C19" s="428"/>
      <c r="D19" s="182"/>
      <c r="E19" s="442"/>
      <c r="F19" s="158"/>
      <c r="G19" s="158"/>
      <c r="H19" s="158"/>
      <c r="I19" s="158"/>
    </row>
    <row r="20" spans="1:10" ht="19.5" thickBot="1" x14ac:dyDescent="0.25">
      <c r="A20" s="751"/>
      <c r="B20" s="775"/>
      <c r="C20" s="428"/>
      <c r="D20" s="182"/>
      <c r="E20" s="442"/>
      <c r="F20" s="158"/>
      <c r="G20" s="158"/>
      <c r="H20" s="158"/>
      <c r="I20" s="158"/>
    </row>
    <row r="21" spans="1:10" ht="21.75" customHeight="1" thickBot="1" x14ac:dyDescent="0.25">
      <c r="A21" s="751"/>
      <c r="B21" s="775"/>
      <c r="C21" s="428"/>
      <c r="D21" s="3" t="s">
        <v>1506</v>
      </c>
      <c r="E21" s="420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 x14ac:dyDescent="0.25">
      <c r="A22" s="751"/>
      <c r="B22" s="775"/>
      <c r="C22" s="428"/>
      <c r="D22" s="3" t="s">
        <v>1507</v>
      </c>
      <c r="E22" s="420"/>
      <c r="F22" s="141">
        <f>(F21*1.73*380*0.9)/1000</f>
        <v>140.22341999999998</v>
      </c>
      <c r="G22" s="141">
        <f>(G21*1.73*380*0.9)/1000</f>
        <v>140.22341999999998</v>
      </c>
      <c r="H22" s="141">
        <f>(H21*1.73*380*0.9)/1000</f>
        <v>101.76552000000001</v>
      </c>
      <c r="I22" s="142"/>
      <c r="J22" s="177"/>
    </row>
    <row r="23" spans="1:10" ht="21.75" customHeight="1" thickBot="1" x14ac:dyDescent="0.25">
      <c r="A23" s="751"/>
      <c r="B23" s="775"/>
      <c r="C23" s="428"/>
      <c r="D23" s="3" t="s">
        <v>1508</v>
      </c>
      <c r="E23" s="421"/>
      <c r="F23" s="742">
        <f>(F22+G22+H22)</f>
        <v>382.21235999999999</v>
      </c>
      <c r="G23" s="743"/>
      <c r="H23" s="743"/>
      <c r="I23" s="744"/>
      <c r="J23" s="177"/>
    </row>
    <row r="24" spans="1:10" ht="21.75" customHeight="1" thickBot="1" x14ac:dyDescent="0.25">
      <c r="A24" s="751"/>
      <c r="B24" s="775"/>
      <c r="C24" s="431"/>
      <c r="D24" s="765"/>
      <c r="E24" s="766"/>
      <c r="F24" s="766"/>
      <c r="G24" s="766"/>
      <c r="H24" s="766"/>
      <c r="I24" s="779"/>
      <c r="J24" s="177"/>
    </row>
    <row r="25" spans="1:10" ht="43.5" customHeight="1" thickBot="1" x14ac:dyDescent="0.25">
      <c r="A25" s="751"/>
      <c r="B25" s="775"/>
      <c r="C25" s="414" t="s">
        <v>1630</v>
      </c>
      <c r="D25" s="130" t="s">
        <v>1561</v>
      </c>
      <c r="E25" s="417" t="s">
        <v>1629</v>
      </c>
      <c r="F25" s="175" t="str">
        <f>'Данные по ТП'!C23</f>
        <v>ТМ-250/10</v>
      </c>
      <c r="G25" s="134" t="s">
        <v>1544</v>
      </c>
      <c r="H25" s="135" t="s">
        <v>5</v>
      </c>
      <c r="I25" s="136">
        <f>'Данные по ТП'!F17</f>
        <v>1109</v>
      </c>
    </row>
    <row r="26" spans="1:10" ht="22.5" customHeight="1" thickBot="1" x14ac:dyDescent="0.25">
      <c r="A26" s="751"/>
      <c r="B26" s="775"/>
      <c r="C26" s="428">
        <v>9</v>
      </c>
      <c r="D26" s="182" t="s">
        <v>993</v>
      </c>
      <c r="E26" s="442"/>
      <c r="F26" s="158"/>
      <c r="G26" s="158"/>
      <c r="H26" s="158"/>
      <c r="I26" s="158"/>
    </row>
    <row r="27" spans="1:10" ht="22.5" customHeight="1" thickBot="1" x14ac:dyDescent="0.25">
      <c r="A27" s="751"/>
      <c r="B27" s="775"/>
      <c r="C27" s="428">
        <v>10</v>
      </c>
      <c r="D27" s="182" t="s">
        <v>994</v>
      </c>
      <c r="E27" s="442"/>
      <c r="F27" s="158">
        <v>69</v>
      </c>
      <c r="G27" s="158">
        <v>25</v>
      </c>
      <c r="H27" s="158">
        <v>28</v>
      </c>
      <c r="I27" s="158">
        <v>24</v>
      </c>
    </row>
    <row r="28" spans="1:10" ht="19.5" customHeight="1" thickBot="1" x14ac:dyDescent="0.25">
      <c r="A28" s="751"/>
      <c r="B28" s="775"/>
      <c r="C28" s="428">
        <v>11</v>
      </c>
      <c r="D28" s="182" t="s">
        <v>1132</v>
      </c>
      <c r="E28" s="442"/>
      <c r="F28" s="158">
        <v>11</v>
      </c>
      <c r="G28" s="158">
        <v>12</v>
      </c>
      <c r="H28" s="158">
        <v>5</v>
      </c>
      <c r="I28" s="158">
        <v>5</v>
      </c>
    </row>
    <row r="29" spans="1:10" ht="21.75" customHeight="1" thickBot="1" x14ac:dyDescent="0.25">
      <c r="A29" s="751"/>
      <c r="B29" s="775"/>
      <c r="C29" s="428">
        <v>12</v>
      </c>
      <c r="D29" s="182" t="s">
        <v>104</v>
      </c>
      <c r="E29" s="442"/>
      <c r="F29" s="158">
        <v>114</v>
      </c>
      <c r="G29" s="158">
        <v>108</v>
      </c>
      <c r="H29" s="158">
        <v>92</v>
      </c>
      <c r="I29" s="158">
        <v>9</v>
      </c>
    </row>
    <row r="30" spans="1:10" ht="18.75" customHeight="1" thickBot="1" x14ac:dyDescent="0.25">
      <c r="A30" s="751"/>
      <c r="B30" s="775"/>
      <c r="C30" s="428">
        <v>13</v>
      </c>
      <c r="D30" s="182" t="s">
        <v>105</v>
      </c>
      <c r="E30" s="442"/>
      <c r="F30" s="158">
        <v>0</v>
      </c>
      <c r="G30" s="158">
        <v>0</v>
      </c>
      <c r="H30" s="158">
        <v>0</v>
      </c>
      <c r="I30" s="158">
        <v>0</v>
      </c>
    </row>
    <row r="31" spans="1:10" ht="23.25" customHeight="1" thickBot="1" x14ac:dyDescent="0.25">
      <c r="A31" s="751"/>
      <c r="B31" s="775"/>
      <c r="C31" s="428">
        <v>14</v>
      </c>
      <c r="D31" s="182" t="s">
        <v>106</v>
      </c>
      <c r="E31" s="442"/>
      <c r="F31" s="158">
        <v>15</v>
      </c>
      <c r="G31" s="158">
        <v>5</v>
      </c>
      <c r="H31" s="158">
        <v>5</v>
      </c>
      <c r="I31" s="158">
        <v>6</v>
      </c>
    </row>
    <row r="32" spans="1:10" ht="24" customHeight="1" thickBot="1" x14ac:dyDescent="0.25">
      <c r="A32" s="751"/>
      <c r="B32" s="775"/>
      <c r="C32" s="428">
        <v>15</v>
      </c>
      <c r="D32" s="182" t="s">
        <v>107</v>
      </c>
      <c r="E32" s="442"/>
      <c r="F32" s="158">
        <v>60</v>
      </c>
      <c r="G32" s="158">
        <v>21</v>
      </c>
      <c r="H32" s="158">
        <v>39</v>
      </c>
      <c r="I32" s="158">
        <v>17</v>
      </c>
    </row>
    <row r="33" spans="1:10" ht="22.5" customHeight="1" thickBot="1" x14ac:dyDescent="0.25">
      <c r="A33" s="751"/>
      <c r="B33" s="775"/>
      <c r="C33" s="428">
        <v>16</v>
      </c>
      <c r="D33" s="182" t="s">
        <v>1133</v>
      </c>
      <c r="E33" s="442"/>
      <c r="F33" s="158">
        <v>5</v>
      </c>
      <c r="G33" s="158">
        <v>6</v>
      </c>
      <c r="H33" s="158">
        <v>5</v>
      </c>
      <c r="I33" s="158">
        <v>2</v>
      </c>
    </row>
    <row r="34" spans="1:10" ht="22.5" customHeight="1" thickBot="1" x14ac:dyDescent="0.25">
      <c r="A34" s="751"/>
      <c r="B34" s="775"/>
      <c r="C34" s="428"/>
      <c r="D34" s="182"/>
      <c r="E34" s="442"/>
      <c r="F34" s="158"/>
      <c r="G34" s="158"/>
      <c r="H34" s="158"/>
      <c r="I34" s="158"/>
    </row>
    <row r="35" spans="1:10" ht="22.5" customHeight="1" thickBot="1" x14ac:dyDescent="0.25">
      <c r="A35" s="751"/>
      <c r="B35" s="775"/>
      <c r="C35" s="428"/>
      <c r="D35" s="182"/>
      <c r="E35" s="442"/>
      <c r="F35" s="158"/>
      <c r="G35" s="158"/>
      <c r="H35" s="158"/>
      <c r="I35" s="158"/>
    </row>
    <row r="36" spans="1:10" ht="21" customHeight="1" thickBot="1" x14ac:dyDescent="0.25">
      <c r="A36" s="751"/>
      <c r="B36" s="775"/>
      <c r="C36" s="428"/>
      <c r="D36" s="3" t="s">
        <v>1505</v>
      </c>
      <c r="E36" s="420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 x14ac:dyDescent="0.25">
      <c r="A37" s="751"/>
      <c r="B37" s="775"/>
      <c r="C37" s="428"/>
      <c r="D37" s="3" t="s">
        <v>1507</v>
      </c>
      <c r="E37" s="420"/>
      <c r="F37" s="141">
        <f>(F36*1.73*380*0.9)/1000</f>
        <v>162.11483999999999</v>
      </c>
      <c r="G37" s="141">
        <f>(G36*1.73*380*0.9)/1000</f>
        <v>104.72381999999999</v>
      </c>
      <c r="H37" s="141">
        <f>(H36*1.73*380*0.9)/1000</f>
        <v>102.94883999999999</v>
      </c>
      <c r="I37" s="142"/>
      <c r="J37" s="177"/>
    </row>
    <row r="38" spans="1:10" ht="21" customHeight="1" thickBot="1" x14ac:dyDescent="0.25">
      <c r="A38" s="751"/>
      <c r="B38" s="775"/>
      <c r="C38" s="428"/>
      <c r="D38" s="3" t="s">
        <v>1509</v>
      </c>
      <c r="E38" s="421"/>
      <c r="F38" s="742">
        <f>(F37+G37+H37)</f>
        <v>369.78750000000002</v>
      </c>
      <c r="G38" s="743"/>
      <c r="H38" s="743"/>
      <c r="I38" s="744"/>
    </row>
    <row r="39" spans="1:10" ht="21" thickBot="1" x14ac:dyDescent="0.25">
      <c r="A39" s="752"/>
      <c r="B39" s="776"/>
      <c r="C39" s="432"/>
      <c r="D39" s="9" t="s">
        <v>88</v>
      </c>
      <c r="E39" s="434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 x14ac:dyDescent="0.25">
      <c r="A40" s="787"/>
      <c r="B40" s="772"/>
      <c r="C40" s="772"/>
      <c r="D40" s="772"/>
      <c r="E40" s="772"/>
      <c r="F40" s="772"/>
      <c r="G40" s="772"/>
      <c r="H40" s="772"/>
      <c r="I40" s="772"/>
      <c r="J40" s="104"/>
    </row>
    <row r="41" spans="1:10" ht="45.75" customHeight="1" thickBot="1" x14ac:dyDescent="0.25">
      <c r="A41" s="153" t="s">
        <v>1248</v>
      </c>
      <c r="B41" s="23"/>
      <c r="C41" s="414" t="s">
        <v>1630</v>
      </c>
      <c r="D41" s="130" t="s">
        <v>1543</v>
      </c>
      <c r="E41" s="417" t="s">
        <v>1629</v>
      </c>
      <c r="F41" s="175" t="str">
        <f>'Данные по ТП'!C24</f>
        <v>ТМ-400/10</v>
      </c>
      <c r="G41" s="132" t="s">
        <v>1544</v>
      </c>
      <c r="H41" s="131" t="s">
        <v>5</v>
      </c>
      <c r="I41" s="133">
        <f>'Данные по ТП'!F24</f>
        <v>12011</v>
      </c>
    </row>
    <row r="42" spans="1:10" ht="19.5" thickBot="1" x14ac:dyDescent="0.25">
      <c r="A42" s="728" t="s">
        <v>1161</v>
      </c>
      <c r="B42" s="731" t="s">
        <v>152</v>
      </c>
      <c r="C42" s="428">
        <v>1</v>
      </c>
      <c r="D42" s="182" t="s">
        <v>28</v>
      </c>
      <c r="E42" s="442"/>
      <c r="F42" s="158"/>
      <c r="G42" s="158"/>
      <c r="H42" s="158"/>
      <c r="I42" s="158"/>
    </row>
    <row r="43" spans="1:10" ht="19.5" thickBot="1" x14ac:dyDescent="0.25">
      <c r="A43" s="751"/>
      <c r="B43" s="777"/>
      <c r="C43" s="428">
        <v>2</v>
      </c>
      <c r="D43" s="182" t="s">
        <v>997</v>
      </c>
      <c r="E43" s="442"/>
      <c r="F43" s="158">
        <v>0</v>
      </c>
      <c r="G43" s="158">
        <v>0</v>
      </c>
      <c r="H43" s="158">
        <v>0</v>
      </c>
      <c r="I43" s="158">
        <v>0</v>
      </c>
    </row>
    <row r="44" spans="1:10" ht="19.5" thickBot="1" x14ac:dyDescent="0.25">
      <c r="A44" s="751"/>
      <c r="B44" s="777"/>
      <c r="C44" s="428">
        <v>3</v>
      </c>
      <c r="D44" s="182" t="s">
        <v>108</v>
      </c>
      <c r="E44" s="442"/>
      <c r="F44" s="158"/>
      <c r="G44" s="158"/>
      <c r="H44" s="158"/>
      <c r="I44" s="158"/>
    </row>
    <row r="45" spans="1:10" ht="19.5" thickBot="1" x14ac:dyDescent="0.25">
      <c r="A45" s="751"/>
      <c r="B45" s="777"/>
      <c r="C45" s="428">
        <v>4</v>
      </c>
      <c r="D45" s="182" t="s">
        <v>109</v>
      </c>
      <c r="E45" s="442"/>
      <c r="F45" s="158">
        <v>22</v>
      </c>
      <c r="G45" s="158">
        <v>21</v>
      </c>
      <c r="H45" s="158">
        <v>18</v>
      </c>
      <c r="I45" s="158">
        <v>3</v>
      </c>
    </row>
    <row r="46" spans="1:10" ht="19.5" thickBot="1" x14ac:dyDescent="0.25">
      <c r="A46" s="751"/>
      <c r="B46" s="777"/>
      <c r="C46" s="428">
        <v>5</v>
      </c>
      <c r="D46" s="182" t="s">
        <v>995</v>
      </c>
      <c r="E46" s="442"/>
      <c r="F46" s="158"/>
      <c r="G46" s="158">
        <v>0</v>
      </c>
      <c r="H46" s="158"/>
      <c r="I46" s="158">
        <v>0</v>
      </c>
    </row>
    <row r="47" spans="1:10" ht="19.5" thickBot="1" x14ac:dyDescent="0.25">
      <c r="A47" s="751"/>
      <c r="B47" s="777"/>
      <c r="C47" s="428">
        <v>6</v>
      </c>
      <c r="D47" s="182" t="s">
        <v>110</v>
      </c>
      <c r="E47" s="442"/>
      <c r="F47" s="158">
        <v>0</v>
      </c>
      <c r="G47" s="158">
        <v>0</v>
      </c>
      <c r="H47" s="158">
        <v>0</v>
      </c>
      <c r="I47" s="158">
        <v>0</v>
      </c>
    </row>
    <row r="48" spans="1:10" ht="19.5" thickBot="1" x14ac:dyDescent="0.25">
      <c r="A48" s="751"/>
      <c r="B48" s="777"/>
      <c r="C48" s="428">
        <v>7</v>
      </c>
      <c r="D48" s="182" t="s">
        <v>111</v>
      </c>
      <c r="E48" s="442"/>
      <c r="F48" s="158">
        <v>9</v>
      </c>
      <c r="G48" s="158">
        <v>24</v>
      </c>
      <c r="H48" s="158">
        <v>27</v>
      </c>
      <c r="I48" s="158">
        <v>4</v>
      </c>
    </row>
    <row r="49" spans="1:10" ht="19.5" thickBot="1" x14ac:dyDescent="0.25">
      <c r="A49" s="751"/>
      <c r="B49" s="777"/>
      <c r="C49" s="428">
        <v>8</v>
      </c>
      <c r="D49" s="182" t="s">
        <v>112</v>
      </c>
      <c r="E49" s="442"/>
      <c r="F49" s="158">
        <v>0</v>
      </c>
      <c r="G49" s="158">
        <v>0</v>
      </c>
      <c r="H49" s="158">
        <v>0</v>
      </c>
      <c r="I49" s="158">
        <v>0</v>
      </c>
    </row>
    <row r="50" spans="1:10" ht="19.5" thickBot="1" x14ac:dyDescent="0.25">
      <c r="A50" s="751"/>
      <c r="B50" s="777"/>
      <c r="C50" s="428"/>
      <c r="D50" s="182"/>
      <c r="E50" s="442"/>
      <c r="F50" s="158"/>
      <c r="G50" s="158"/>
      <c r="H50" s="158"/>
      <c r="I50" s="158"/>
    </row>
    <row r="51" spans="1:10" ht="19.5" thickBot="1" x14ac:dyDescent="0.25">
      <c r="A51" s="751"/>
      <c r="B51" s="777"/>
      <c r="C51" s="428"/>
      <c r="D51" s="182"/>
      <c r="E51" s="442"/>
      <c r="F51" s="158"/>
      <c r="G51" s="158"/>
      <c r="H51" s="158"/>
      <c r="I51" s="158"/>
    </row>
    <row r="52" spans="1:10" ht="19.5" thickBot="1" x14ac:dyDescent="0.25">
      <c r="A52" s="751"/>
      <c r="B52" s="777"/>
      <c r="C52" s="428"/>
      <c r="D52" s="3" t="s">
        <v>1506</v>
      </c>
      <c r="E52" s="420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 x14ac:dyDescent="0.25">
      <c r="A53" s="751"/>
      <c r="B53" s="777"/>
      <c r="C53" s="428"/>
      <c r="D53" s="3" t="s">
        <v>1507</v>
      </c>
      <c r="E53" s="420"/>
      <c r="F53" s="141">
        <f>(F52*1.73*380*0.9)/1000</f>
        <v>18.341460000000001</v>
      </c>
      <c r="G53" s="141">
        <f>(G52*1.73*380*0.9)/1000</f>
        <v>26.624699999999997</v>
      </c>
      <c r="H53" s="141">
        <f>(H52*1.73*380*0.9)/1000</f>
        <v>26.624699999999997</v>
      </c>
      <c r="I53" s="142"/>
      <c r="J53" s="177"/>
    </row>
    <row r="54" spans="1:10" ht="18.75" thickBot="1" x14ac:dyDescent="0.25">
      <c r="A54" s="751"/>
      <c r="B54" s="777"/>
      <c r="C54" s="428"/>
      <c r="D54" s="3" t="s">
        <v>1508</v>
      </c>
      <c r="E54" s="421"/>
      <c r="F54" s="742">
        <f>(F53+G53+H53)</f>
        <v>71.590859999999992</v>
      </c>
      <c r="G54" s="743"/>
      <c r="H54" s="743"/>
      <c r="I54" s="744"/>
      <c r="J54" s="177"/>
    </row>
    <row r="55" spans="1:10" ht="19.5" thickBot="1" x14ac:dyDescent="0.25">
      <c r="A55" s="751"/>
      <c r="B55" s="777"/>
      <c r="C55" s="431"/>
      <c r="D55" s="765"/>
      <c r="E55" s="766"/>
      <c r="F55" s="766"/>
      <c r="G55" s="766"/>
      <c r="H55" s="766"/>
      <c r="I55" s="779"/>
      <c r="J55" s="177"/>
    </row>
    <row r="56" spans="1:10" ht="54.75" thickBot="1" x14ac:dyDescent="0.25">
      <c r="A56" s="751"/>
      <c r="B56" s="777"/>
      <c r="C56" s="414" t="s">
        <v>1630</v>
      </c>
      <c r="D56" s="130" t="s">
        <v>1519</v>
      </c>
      <c r="E56" s="417" t="s">
        <v>1629</v>
      </c>
      <c r="F56" s="175" t="str">
        <f>'Данные по ТП'!C25</f>
        <v>ТМ-630/10</v>
      </c>
      <c r="G56" s="132" t="s">
        <v>1544</v>
      </c>
      <c r="H56" s="131" t="s">
        <v>5</v>
      </c>
      <c r="I56" s="133">
        <f>'Данные по ТП'!F25</f>
        <v>58350</v>
      </c>
    </row>
    <row r="57" spans="1:10" ht="19.5" thickBot="1" x14ac:dyDescent="0.25">
      <c r="A57" s="751"/>
      <c r="B57" s="777"/>
      <c r="C57" s="428">
        <v>9</v>
      </c>
      <c r="D57" s="182" t="s">
        <v>113</v>
      </c>
      <c r="E57" s="442"/>
      <c r="F57" s="158"/>
      <c r="G57" s="158"/>
      <c r="H57" s="158"/>
      <c r="I57" s="158"/>
    </row>
    <row r="58" spans="1:10" ht="19.5" thickBot="1" x14ac:dyDescent="0.25">
      <c r="A58" s="751"/>
      <c r="B58" s="777"/>
      <c r="C58" s="428">
        <v>10</v>
      </c>
      <c r="D58" s="182" t="s">
        <v>114</v>
      </c>
      <c r="E58" s="442"/>
      <c r="F58" s="158">
        <v>38</v>
      </c>
      <c r="G58" s="158">
        <v>58</v>
      </c>
      <c r="H58" s="158">
        <v>17</v>
      </c>
      <c r="I58" s="158">
        <v>7</v>
      </c>
    </row>
    <row r="59" spans="1:10" ht="19.5" thickBot="1" x14ac:dyDescent="0.25">
      <c r="A59" s="751"/>
      <c r="B59" s="777"/>
      <c r="C59" s="428">
        <v>11</v>
      </c>
      <c r="D59" s="182" t="s">
        <v>115</v>
      </c>
      <c r="E59" s="442"/>
      <c r="F59" s="158"/>
      <c r="G59" s="158"/>
      <c r="H59" s="158"/>
      <c r="I59" s="158"/>
    </row>
    <row r="60" spans="1:10" ht="19.5" thickBot="1" x14ac:dyDescent="0.25">
      <c r="A60" s="751"/>
      <c r="B60" s="777"/>
      <c r="C60" s="428">
        <v>12</v>
      </c>
      <c r="D60" s="182" t="s">
        <v>116</v>
      </c>
      <c r="E60" s="442"/>
      <c r="F60" s="158">
        <v>6</v>
      </c>
      <c r="G60" s="158">
        <v>12</v>
      </c>
      <c r="H60" s="158">
        <v>20</v>
      </c>
      <c r="I60" s="158">
        <v>5</v>
      </c>
    </row>
    <row r="61" spans="1:10" ht="19.5" thickBot="1" x14ac:dyDescent="0.25">
      <c r="A61" s="751"/>
      <c r="B61" s="777"/>
      <c r="C61" s="428">
        <v>13</v>
      </c>
      <c r="D61" s="182" t="s">
        <v>117</v>
      </c>
      <c r="E61" s="442"/>
      <c r="F61" s="187"/>
      <c r="G61" s="187"/>
      <c r="H61" s="187"/>
      <c r="I61" s="187"/>
    </row>
    <row r="62" spans="1:10" ht="19.5" thickBot="1" x14ac:dyDescent="0.25">
      <c r="A62" s="751"/>
      <c r="B62" s="777"/>
      <c r="C62" s="428">
        <v>14</v>
      </c>
      <c r="D62" s="182" t="s">
        <v>998</v>
      </c>
      <c r="E62" s="442"/>
      <c r="F62" s="158">
        <v>32</v>
      </c>
      <c r="G62" s="158">
        <v>20</v>
      </c>
      <c r="H62" s="158">
        <v>21</v>
      </c>
      <c r="I62" s="158">
        <v>9</v>
      </c>
    </row>
    <row r="63" spans="1:10" ht="19.5" thickBot="1" x14ac:dyDescent="0.25">
      <c r="A63" s="751"/>
      <c r="B63" s="777"/>
      <c r="C63" s="428">
        <v>15</v>
      </c>
      <c r="D63" s="182" t="s">
        <v>57</v>
      </c>
      <c r="E63" s="442"/>
      <c r="F63" s="158">
        <v>0</v>
      </c>
      <c r="G63" s="158">
        <v>0</v>
      </c>
      <c r="H63" s="158">
        <v>0</v>
      </c>
      <c r="I63" s="158">
        <v>0</v>
      </c>
    </row>
    <row r="64" spans="1:10" ht="19.5" thickBot="1" x14ac:dyDescent="0.25">
      <c r="A64" s="751"/>
      <c r="B64" s="777"/>
      <c r="C64" s="428">
        <v>16</v>
      </c>
      <c r="D64" s="182" t="s">
        <v>933</v>
      </c>
      <c r="E64" s="442"/>
      <c r="F64" s="158">
        <v>0</v>
      </c>
      <c r="G64" s="158">
        <v>0</v>
      </c>
      <c r="H64" s="158">
        <v>7</v>
      </c>
      <c r="I64" s="158">
        <v>7</v>
      </c>
    </row>
    <row r="65" spans="1:10" ht="19.5" thickBot="1" x14ac:dyDescent="0.25">
      <c r="A65" s="751"/>
      <c r="B65" s="777"/>
      <c r="C65" s="428"/>
      <c r="D65" s="182"/>
      <c r="E65" s="442"/>
      <c r="F65" s="158"/>
      <c r="G65" s="158"/>
      <c r="H65" s="158"/>
      <c r="I65" s="158"/>
    </row>
    <row r="66" spans="1:10" ht="19.5" thickBot="1" x14ac:dyDescent="0.25">
      <c r="A66" s="751"/>
      <c r="B66" s="777"/>
      <c r="C66" s="428"/>
      <c r="D66" s="182"/>
      <c r="E66" s="442"/>
      <c r="F66" s="158"/>
      <c r="G66" s="158"/>
      <c r="H66" s="158"/>
      <c r="I66" s="158"/>
    </row>
    <row r="67" spans="1:10" ht="19.5" thickBot="1" x14ac:dyDescent="0.25">
      <c r="A67" s="751"/>
      <c r="B67" s="777"/>
      <c r="C67" s="428"/>
      <c r="D67" s="3" t="s">
        <v>1505</v>
      </c>
      <c r="E67" s="420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 x14ac:dyDescent="0.25">
      <c r="A68" s="751"/>
      <c r="B68" s="777"/>
      <c r="C68" s="428"/>
      <c r="D68" s="3" t="s">
        <v>1507</v>
      </c>
      <c r="E68" s="420"/>
      <c r="F68" s="141">
        <f>(F67*1.73*380*0.9)/1000</f>
        <v>44.966159999999995</v>
      </c>
      <c r="G68" s="141">
        <f>(G67*1.73*380*0.9)/1000</f>
        <v>53.249399999999994</v>
      </c>
      <c r="H68" s="141">
        <f>(H67*1.73*380*0.9)/1000</f>
        <v>38.457900000000002</v>
      </c>
      <c r="I68" s="142"/>
      <c r="J68" s="177"/>
    </row>
    <row r="69" spans="1:10" ht="18.75" thickBot="1" x14ac:dyDescent="0.25">
      <c r="A69" s="751"/>
      <c r="B69" s="777"/>
      <c r="C69" s="428"/>
      <c r="D69" s="3" t="s">
        <v>1509</v>
      </c>
      <c r="E69" s="421"/>
      <c r="F69" s="742">
        <f>(F68+G68+H68)</f>
        <v>136.67345999999998</v>
      </c>
      <c r="G69" s="743"/>
      <c r="H69" s="743"/>
      <c r="I69" s="744"/>
    </row>
    <row r="70" spans="1:10" ht="21" thickBot="1" x14ac:dyDescent="0.25">
      <c r="A70" s="752"/>
      <c r="B70" s="778"/>
      <c r="C70" s="432"/>
      <c r="D70" s="9" t="s">
        <v>88</v>
      </c>
      <c r="E70" s="434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 x14ac:dyDescent="0.25">
      <c r="A71" s="772"/>
      <c r="B71" s="773"/>
      <c r="C71" s="773"/>
      <c r="D71" s="773"/>
      <c r="E71" s="773"/>
      <c r="F71" s="773"/>
      <c r="G71" s="773"/>
      <c r="H71" s="773"/>
      <c r="I71" s="773"/>
      <c r="J71" s="104"/>
    </row>
    <row r="72" spans="1:10" ht="54.75" thickBot="1" x14ac:dyDescent="0.25">
      <c r="A72" s="153" t="s">
        <v>1248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ТП'!C26</f>
        <v>ТМ-630/10</v>
      </c>
      <c r="G72" s="132" t="s">
        <v>1544</v>
      </c>
      <c r="H72" s="131" t="s">
        <v>5</v>
      </c>
      <c r="I72" s="133">
        <f>'Данные по ТП'!F26</f>
        <v>36672</v>
      </c>
    </row>
    <row r="73" spans="1:10" ht="19.5" thickBot="1" x14ac:dyDescent="0.25">
      <c r="A73" s="728" t="s">
        <v>1161</v>
      </c>
      <c r="B73" s="731" t="s">
        <v>153</v>
      </c>
      <c r="C73" s="428">
        <v>1</v>
      </c>
      <c r="D73" s="182" t="s">
        <v>1202</v>
      </c>
      <c r="E73" s="442"/>
      <c r="F73" s="158"/>
      <c r="G73" s="158"/>
      <c r="H73" s="158"/>
      <c r="I73" s="158"/>
    </row>
    <row r="74" spans="1:10" ht="19.5" thickBot="1" x14ac:dyDescent="0.25">
      <c r="A74" s="751"/>
      <c r="B74" s="777"/>
      <c r="C74" s="428">
        <v>2</v>
      </c>
      <c r="D74" s="182" t="s">
        <v>989</v>
      </c>
      <c r="E74" s="442"/>
      <c r="F74" s="158"/>
      <c r="G74" s="158"/>
      <c r="H74" s="158"/>
      <c r="I74" s="158"/>
    </row>
    <row r="75" spans="1:10" ht="19.5" thickBot="1" x14ac:dyDescent="0.25">
      <c r="A75" s="751"/>
      <c r="B75" s="777"/>
      <c r="C75" s="428">
        <v>3</v>
      </c>
      <c r="D75" s="182" t="s">
        <v>996</v>
      </c>
      <c r="E75" s="442"/>
      <c r="F75" s="158"/>
      <c r="G75" s="158"/>
      <c r="H75" s="158"/>
      <c r="I75" s="158"/>
    </row>
    <row r="76" spans="1:10" ht="19.5" thickBot="1" x14ac:dyDescent="0.25">
      <c r="A76" s="751"/>
      <c r="B76" s="777"/>
      <c r="C76" s="428">
        <v>4</v>
      </c>
      <c r="D76" s="182" t="s">
        <v>999</v>
      </c>
      <c r="E76" s="442"/>
      <c r="F76" s="158">
        <v>0</v>
      </c>
      <c r="G76" s="158">
        <v>0</v>
      </c>
      <c r="H76" s="158">
        <v>0</v>
      </c>
      <c r="I76" s="158">
        <v>0</v>
      </c>
    </row>
    <row r="77" spans="1:10" ht="19.5" thickBot="1" x14ac:dyDescent="0.25">
      <c r="A77" s="751"/>
      <c r="B77" s="777"/>
      <c r="C77" s="428">
        <v>5</v>
      </c>
      <c r="D77" s="182" t="s">
        <v>1122</v>
      </c>
      <c r="E77" s="442"/>
      <c r="F77" s="158"/>
      <c r="G77" s="158"/>
      <c r="H77" s="158"/>
      <c r="I77" s="158"/>
    </row>
    <row r="78" spans="1:10" ht="19.5" thickBot="1" x14ac:dyDescent="0.25">
      <c r="A78" s="751"/>
      <c r="B78" s="777"/>
      <c r="C78" s="428">
        <v>6</v>
      </c>
      <c r="D78" s="182" t="s">
        <v>1000</v>
      </c>
      <c r="E78" s="442"/>
      <c r="F78" s="158"/>
      <c r="G78" s="158"/>
      <c r="H78" s="158"/>
      <c r="I78" s="158"/>
    </row>
    <row r="79" spans="1:10" ht="19.5" thickBot="1" x14ac:dyDescent="0.25">
      <c r="A79" s="751"/>
      <c r="B79" s="777"/>
      <c r="C79" s="428">
        <v>7</v>
      </c>
      <c r="D79" s="182" t="s">
        <v>118</v>
      </c>
      <c r="E79" s="442"/>
      <c r="F79" s="158">
        <v>33</v>
      </c>
      <c r="G79" s="158">
        <v>2</v>
      </c>
      <c r="H79" s="158">
        <v>26</v>
      </c>
      <c r="I79" s="158">
        <v>17</v>
      </c>
    </row>
    <row r="80" spans="1:10" ht="19.5" thickBot="1" x14ac:dyDescent="0.25">
      <c r="A80" s="751"/>
      <c r="B80" s="777"/>
      <c r="C80" s="428">
        <v>8</v>
      </c>
      <c r="D80" s="182" t="s">
        <v>1134</v>
      </c>
      <c r="E80" s="442"/>
      <c r="F80" s="158"/>
      <c r="G80" s="158"/>
      <c r="H80" s="158"/>
      <c r="I80" s="158"/>
    </row>
    <row r="81" spans="1:10" ht="19.5" thickBot="1" x14ac:dyDescent="0.25">
      <c r="A81" s="751"/>
      <c r="B81" s="777"/>
      <c r="C81" s="428"/>
      <c r="D81" s="182"/>
      <c r="E81" s="442"/>
      <c r="F81" s="158"/>
      <c r="G81" s="158"/>
      <c r="H81" s="158"/>
      <c r="I81" s="158"/>
    </row>
    <row r="82" spans="1:10" ht="19.5" thickBot="1" x14ac:dyDescent="0.25">
      <c r="A82" s="751"/>
      <c r="B82" s="777"/>
      <c r="C82" s="428"/>
      <c r="D82" s="182"/>
      <c r="E82" s="442"/>
      <c r="F82" s="158"/>
      <c r="G82" s="158"/>
      <c r="H82" s="158"/>
      <c r="I82" s="158"/>
    </row>
    <row r="83" spans="1:10" ht="19.5" thickBot="1" x14ac:dyDescent="0.25">
      <c r="A83" s="751"/>
      <c r="B83" s="777"/>
      <c r="C83" s="428"/>
      <c r="D83" s="3" t="s">
        <v>1506</v>
      </c>
      <c r="E83" s="420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 x14ac:dyDescent="0.25">
      <c r="A84" s="751"/>
      <c r="B84" s="777"/>
      <c r="C84" s="428"/>
      <c r="D84" s="3" t="s">
        <v>1507</v>
      </c>
      <c r="E84" s="420"/>
      <c r="F84" s="141">
        <f>(F83*1.73*380*0.9)/1000</f>
        <v>19.52478</v>
      </c>
      <c r="G84" s="141">
        <f>(G83*1.73*380*0.9)/1000</f>
        <v>1.1833199999999999</v>
      </c>
      <c r="H84" s="141">
        <f>(H83*1.73*380*0.9)/1000</f>
        <v>15.383159999999998</v>
      </c>
      <c r="I84" s="142"/>
      <c r="J84" s="177"/>
    </row>
    <row r="85" spans="1:10" ht="18.75" thickBot="1" x14ac:dyDescent="0.25">
      <c r="A85" s="751"/>
      <c r="B85" s="777"/>
      <c r="C85" s="428"/>
      <c r="D85" s="3" t="s">
        <v>1508</v>
      </c>
      <c r="E85" s="421"/>
      <c r="F85" s="742">
        <f>(F84+G84+H84)</f>
        <v>36.091259999999998</v>
      </c>
      <c r="G85" s="743"/>
      <c r="H85" s="743"/>
      <c r="I85" s="744"/>
    </row>
    <row r="86" spans="1:10" ht="54.75" thickBot="1" x14ac:dyDescent="0.25">
      <c r="A86" s="751"/>
      <c r="B86" s="777"/>
      <c r="C86" s="414" t="s">
        <v>1630</v>
      </c>
      <c r="D86" s="130" t="s">
        <v>1519</v>
      </c>
      <c r="E86" s="417" t="s">
        <v>1629</v>
      </c>
      <c r="F86" s="175" t="str">
        <f>'Данные по ТП'!C27</f>
        <v>ТМ-630/10</v>
      </c>
      <c r="G86" s="132" t="s">
        <v>1544</v>
      </c>
      <c r="H86" s="131" t="s">
        <v>5</v>
      </c>
      <c r="I86" s="133">
        <f>'Данные по ТП'!F27</f>
        <v>24216</v>
      </c>
    </row>
    <row r="87" spans="1:10" ht="19.5" thickBot="1" x14ac:dyDescent="0.25">
      <c r="A87" s="751"/>
      <c r="B87" s="777"/>
      <c r="C87" s="428">
        <v>9</v>
      </c>
      <c r="D87" s="188" t="s">
        <v>1143</v>
      </c>
      <c r="E87" s="445"/>
      <c r="F87" s="158">
        <v>12</v>
      </c>
      <c r="G87" s="158">
        <v>5</v>
      </c>
      <c r="H87" s="158">
        <v>21</v>
      </c>
      <c r="I87" s="158">
        <v>10</v>
      </c>
    </row>
    <row r="88" spans="1:10" ht="19.5" thickBot="1" x14ac:dyDescent="0.25">
      <c r="A88" s="751"/>
      <c r="B88" s="777"/>
      <c r="C88" s="428">
        <v>12</v>
      </c>
      <c r="D88" s="182" t="s">
        <v>1001</v>
      </c>
      <c r="E88" s="442"/>
      <c r="F88" s="158">
        <v>14</v>
      </c>
      <c r="G88" s="158">
        <v>14</v>
      </c>
      <c r="H88" s="158">
        <v>3</v>
      </c>
      <c r="I88" s="158">
        <v>13</v>
      </c>
    </row>
    <row r="89" spans="1:10" ht="19.5" thickBot="1" x14ac:dyDescent="0.25">
      <c r="A89" s="751"/>
      <c r="B89" s="777"/>
      <c r="C89" s="428">
        <v>14</v>
      </c>
      <c r="D89" s="182" t="s">
        <v>1144</v>
      </c>
      <c r="E89" s="442"/>
      <c r="F89" s="158">
        <v>10</v>
      </c>
      <c r="G89" s="158">
        <v>5</v>
      </c>
      <c r="H89" s="158">
        <v>23</v>
      </c>
      <c r="I89" s="158">
        <v>6</v>
      </c>
    </row>
    <row r="90" spans="1:10" ht="19.5" thickBot="1" x14ac:dyDescent="0.25">
      <c r="A90" s="751"/>
      <c r="B90" s="777"/>
      <c r="C90" s="428">
        <v>16</v>
      </c>
      <c r="D90" s="182" t="s">
        <v>1145</v>
      </c>
      <c r="E90" s="442"/>
      <c r="F90" s="158">
        <v>189</v>
      </c>
      <c r="G90" s="158">
        <v>199</v>
      </c>
      <c r="H90" s="158">
        <v>163</v>
      </c>
      <c r="I90" s="158">
        <v>21</v>
      </c>
    </row>
    <row r="91" spans="1:10" ht="19.5" thickBot="1" x14ac:dyDescent="0.25">
      <c r="A91" s="751"/>
      <c r="B91" s="777"/>
      <c r="C91" s="428"/>
      <c r="D91" s="182"/>
      <c r="E91" s="442"/>
      <c r="F91" s="158"/>
      <c r="G91" s="158"/>
      <c r="H91" s="158"/>
      <c r="I91" s="158"/>
    </row>
    <row r="92" spans="1:10" ht="19.5" thickBot="1" x14ac:dyDescent="0.25">
      <c r="A92" s="751"/>
      <c r="B92" s="777"/>
      <c r="C92" s="428"/>
      <c r="D92" s="182"/>
      <c r="E92" s="442"/>
      <c r="F92" s="158"/>
      <c r="G92" s="158"/>
      <c r="H92" s="158"/>
      <c r="I92" s="158"/>
    </row>
    <row r="93" spans="1:10" ht="19.5" thickBot="1" x14ac:dyDescent="0.25">
      <c r="A93" s="751"/>
      <c r="B93" s="777"/>
      <c r="C93" s="428"/>
      <c r="D93" s="3" t="s">
        <v>1505</v>
      </c>
      <c r="E93" s="420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 x14ac:dyDescent="0.25">
      <c r="A94" s="751"/>
      <c r="B94" s="777"/>
      <c r="C94" s="428"/>
      <c r="D94" s="3" t="s">
        <v>1507</v>
      </c>
      <c r="E94" s="420"/>
      <c r="F94" s="141">
        <f>(F93*1.73*380*0.9)/1000</f>
        <v>133.12350000000001</v>
      </c>
      <c r="G94" s="141">
        <f>(G93*1.73*380*0.9)/1000</f>
        <v>131.94018000000003</v>
      </c>
      <c r="H94" s="141">
        <f>(H93*1.73*380*0.9)/1000</f>
        <v>124.24860000000001</v>
      </c>
      <c r="I94" s="142"/>
      <c r="J94" s="177"/>
    </row>
    <row r="95" spans="1:10" ht="18.75" thickBot="1" x14ac:dyDescent="0.25">
      <c r="A95" s="751"/>
      <c r="B95" s="777"/>
      <c r="C95" s="428"/>
      <c r="D95" s="3" t="s">
        <v>1509</v>
      </c>
      <c r="E95" s="421"/>
      <c r="F95" s="742">
        <f>(F94+G94+H94)</f>
        <v>389.31228000000004</v>
      </c>
      <c r="G95" s="743"/>
      <c r="H95" s="743"/>
      <c r="I95" s="744"/>
    </row>
    <row r="96" spans="1:10" ht="21" thickBot="1" x14ac:dyDescent="0.25">
      <c r="A96" s="752"/>
      <c r="B96" s="778"/>
      <c r="C96" s="432"/>
      <c r="D96" s="9" t="s">
        <v>1562</v>
      </c>
      <c r="E96" s="434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 x14ac:dyDescent="0.25">
      <c r="A97" s="784"/>
      <c r="B97" s="774"/>
      <c r="C97" s="774"/>
      <c r="D97" s="774"/>
      <c r="E97" s="774"/>
      <c r="F97" s="774"/>
      <c r="G97" s="774"/>
      <c r="H97" s="774"/>
      <c r="I97" s="774"/>
      <c r="J97" s="104"/>
    </row>
    <row r="98" spans="1:10" ht="54.75" thickBot="1" x14ac:dyDescent="0.25">
      <c r="A98" s="153" t="s">
        <v>1248</v>
      </c>
      <c r="B98" s="23"/>
      <c r="C98" s="414" t="s">
        <v>1630</v>
      </c>
      <c r="D98" s="130" t="s">
        <v>1543</v>
      </c>
      <c r="E98" s="417" t="s">
        <v>1629</v>
      </c>
      <c r="F98" s="175">
        <f>'Данные по ТП'!D137</f>
        <v>630</v>
      </c>
      <c r="G98" s="132" t="s">
        <v>1544</v>
      </c>
      <c r="H98" s="131" t="s">
        <v>5</v>
      </c>
      <c r="I98" s="133">
        <f>'Данные по ТП'!F137</f>
        <v>56203</v>
      </c>
    </row>
    <row r="99" spans="1:10" ht="19.5" thickBot="1" x14ac:dyDescent="0.25">
      <c r="A99" s="728" t="s">
        <v>1161</v>
      </c>
      <c r="B99" s="731" t="s">
        <v>154</v>
      </c>
      <c r="C99" s="428">
        <v>1</v>
      </c>
      <c r="D99" s="182" t="s">
        <v>120</v>
      </c>
      <c r="E99" s="442"/>
      <c r="F99" s="187"/>
      <c r="G99" s="187"/>
      <c r="H99" s="187"/>
      <c r="I99" s="187"/>
    </row>
    <row r="100" spans="1:10" ht="19.5" thickBot="1" x14ac:dyDescent="0.25">
      <c r="A100" s="751"/>
      <c r="B100" s="777"/>
      <c r="C100" s="428">
        <v>2</v>
      </c>
      <c r="D100" s="182" t="s">
        <v>1146</v>
      </c>
      <c r="E100" s="442"/>
      <c r="F100" s="158">
        <v>15</v>
      </c>
      <c r="G100" s="158">
        <v>4</v>
      </c>
      <c r="H100" s="158"/>
      <c r="I100" s="158">
        <v>4</v>
      </c>
    </row>
    <row r="101" spans="1:10" ht="19.5" thickBot="1" x14ac:dyDescent="0.25">
      <c r="A101" s="751"/>
      <c r="B101" s="777"/>
      <c r="C101" s="428">
        <v>3</v>
      </c>
      <c r="D101" s="182" t="s">
        <v>121</v>
      </c>
      <c r="E101" s="442"/>
      <c r="F101" s="158"/>
      <c r="G101" s="158"/>
      <c r="H101" s="158"/>
      <c r="I101" s="158"/>
    </row>
    <row r="102" spans="1:10" ht="19.5" thickBot="1" x14ac:dyDescent="0.25">
      <c r="A102" s="751"/>
      <c r="B102" s="777"/>
      <c r="C102" s="428">
        <v>4</v>
      </c>
      <c r="D102" s="182" t="s">
        <v>122</v>
      </c>
      <c r="E102" s="442"/>
      <c r="F102" s="158">
        <v>17</v>
      </c>
      <c r="G102" s="158"/>
      <c r="H102" s="158">
        <v>13</v>
      </c>
      <c r="I102" s="158">
        <v>11</v>
      </c>
    </row>
    <row r="103" spans="1:10" ht="19.5" thickBot="1" x14ac:dyDescent="0.25">
      <c r="A103" s="751"/>
      <c r="B103" s="777"/>
      <c r="C103" s="428">
        <v>5</v>
      </c>
      <c r="D103" s="182" t="s">
        <v>123</v>
      </c>
      <c r="E103" s="442"/>
      <c r="F103" s="158"/>
      <c r="G103" s="158"/>
      <c r="H103" s="158"/>
      <c r="I103" s="158"/>
    </row>
    <row r="104" spans="1:10" ht="19.5" thickBot="1" x14ac:dyDescent="0.25">
      <c r="A104" s="751"/>
      <c r="B104" s="777"/>
      <c r="C104" s="428">
        <v>6</v>
      </c>
      <c r="D104" s="182" t="s">
        <v>124</v>
      </c>
      <c r="E104" s="442"/>
      <c r="F104" s="158">
        <v>0</v>
      </c>
      <c r="G104" s="158">
        <v>0</v>
      </c>
      <c r="H104" s="158">
        <v>0</v>
      </c>
      <c r="I104" s="158">
        <v>0</v>
      </c>
    </row>
    <row r="105" spans="1:10" ht="19.5" thickBot="1" x14ac:dyDescent="0.25">
      <c r="A105" s="751"/>
      <c r="B105" s="777"/>
      <c r="C105" s="428">
        <v>7</v>
      </c>
      <c r="D105" s="182" t="s">
        <v>125</v>
      </c>
      <c r="E105" s="442"/>
      <c r="F105" s="158"/>
      <c r="G105" s="158"/>
      <c r="H105" s="158"/>
      <c r="I105" s="158"/>
    </row>
    <row r="106" spans="1:10" ht="19.5" thickBot="1" x14ac:dyDescent="0.25">
      <c r="A106" s="751"/>
      <c r="B106" s="777"/>
      <c r="C106" s="428">
        <v>8</v>
      </c>
      <c r="D106" s="182" t="s">
        <v>1002</v>
      </c>
      <c r="E106" s="442"/>
      <c r="F106" s="158">
        <v>0</v>
      </c>
      <c r="G106" s="158">
        <v>0</v>
      </c>
      <c r="H106" s="158">
        <v>0</v>
      </c>
      <c r="I106" s="158">
        <v>0</v>
      </c>
    </row>
    <row r="107" spans="1:10" ht="19.5" thickBot="1" x14ac:dyDescent="0.25">
      <c r="A107" s="751"/>
      <c r="B107" s="777"/>
      <c r="C107" s="428"/>
      <c r="D107" s="182"/>
      <c r="E107" s="442"/>
      <c r="F107" s="158"/>
      <c r="G107" s="158"/>
      <c r="H107" s="158"/>
      <c r="I107" s="158"/>
    </row>
    <row r="108" spans="1:10" ht="19.5" thickBot="1" x14ac:dyDescent="0.25">
      <c r="A108" s="751"/>
      <c r="B108" s="777"/>
      <c r="C108" s="428"/>
      <c r="D108" s="182"/>
      <c r="E108" s="442"/>
      <c r="F108" s="158"/>
      <c r="G108" s="158"/>
      <c r="H108" s="158"/>
      <c r="I108" s="158"/>
    </row>
    <row r="109" spans="1:10" ht="19.5" thickBot="1" x14ac:dyDescent="0.25">
      <c r="A109" s="751"/>
      <c r="B109" s="777"/>
      <c r="C109" s="428"/>
      <c r="D109" s="3" t="s">
        <v>1506</v>
      </c>
      <c r="E109" s="420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 x14ac:dyDescent="0.25">
      <c r="A110" s="751"/>
      <c r="B110" s="777"/>
      <c r="C110" s="428"/>
      <c r="D110" s="3" t="s">
        <v>1507</v>
      </c>
      <c r="E110" s="420"/>
      <c r="F110" s="141">
        <f>(F109*1.73*380*0.9)/1000</f>
        <v>18.933119999999999</v>
      </c>
      <c r="G110" s="141">
        <f>(G109*1.73*380*0.9)/1000</f>
        <v>2.3666399999999999</v>
      </c>
      <c r="H110" s="141">
        <f>(H109*1.73*380*0.9)/1000</f>
        <v>7.6915799999999992</v>
      </c>
      <c r="I110" s="142"/>
      <c r="J110" s="177"/>
    </row>
    <row r="111" spans="1:10" ht="18.75" thickBot="1" x14ac:dyDescent="0.25">
      <c r="A111" s="751"/>
      <c r="B111" s="777"/>
      <c r="C111" s="428"/>
      <c r="D111" s="3" t="s">
        <v>1508</v>
      </c>
      <c r="E111" s="421"/>
      <c r="F111" s="742">
        <f>(F110+G110+H110)</f>
        <v>28.991339999999997</v>
      </c>
      <c r="G111" s="743"/>
      <c r="H111" s="743"/>
      <c r="I111" s="744"/>
      <c r="J111" s="177"/>
    </row>
    <row r="112" spans="1:10" ht="19.5" thickBot="1" x14ac:dyDescent="0.25">
      <c r="A112" s="751"/>
      <c r="B112" s="777"/>
      <c r="C112" s="431"/>
      <c r="D112" s="765"/>
      <c r="E112" s="766"/>
      <c r="F112" s="766"/>
      <c r="G112" s="766"/>
      <c r="H112" s="766"/>
      <c r="I112" s="779"/>
      <c r="J112" s="177"/>
    </row>
    <row r="113" spans="1:10" ht="54.75" thickBot="1" x14ac:dyDescent="0.25">
      <c r="A113" s="751"/>
      <c r="B113" s="777"/>
      <c r="C113" s="414" t="s">
        <v>1630</v>
      </c>
      <c r="D113" s="130" t="s">
        <v>1519</v>
      </c>
      <c r="E113" s="417" t="s">
        <v>1629</v>
      </c>
      <c r="F113" s="175" t="str">
        <f>'Данные по ТП'!C29</f>
        <v>ТМ-400/10</v>
      </c>
      <c r="G113" s="132" t="s">
        <v>1544</v>
      </c>
      <c r="H113" s="131" t="s">
        <v>5</v>
      </c>
      <c r="I113" s="133">
        <f>'Данные по ТП'!F29</f>
        <v>64467</v>
      </c>
    </row>
    <row r="114" spans="1:10" ht="19.5" thickBot="1" x14ac:dyDescent="0.25">
      <c r="A114" s="751"/>
      <c r="B114" s="777"/>
      <c r="C114" s="428">
        <v>9</v>
      </c>
      <c r="D114" s="182" t="s">
        <v>38</v>
      </c>
      <c r="E114" s="442"/>
      <c r="F114" s="158"/>
      <c r="G114" s="158"/>
      <c r="H114" s="158"/>
      <c r="I114" s="158"/>
    </row>
    <row r="115" spans="1:10" ht="19.5" thickBot="1" x14ac:dyDescent="0.25">
      <c r="A115" s="751"/>
      <c r="B115" s="777"/>
      <c r="C115" s="428">
        <v>10</v>
      </c>
      <c r="D115" s="182" t="s">
        <v>126</v>
      </c>
      <c r="E115" s="442"/>
      <c r="F115" s="158">
        <v>8</v>
      </c>
      <c r="G115" s="158">
        <v>1</v>
      </c>
      <c r="H115" s="158">
        <v>1</v>
      </c>
      <c r="I115" s="158">
        <v>3</v>
      </c>
    </row>
    <row r="116" spans="1:10" ht="19.5" thickBot="1" x14ac:dyDescent="0.25">
      <c r="A116" s="751"/>
      <c r="B116" s="777"/>
      <c r="C116" s="428">
        <v>11</v>
      </c>
      <c r="D116" s="182" t="s">
        <v>127</v>
      </c>
      <c r="E116" s="442"/>
      <c r="F116" s="158"/>
      <c r="G116" s="158"/>
      <c r="H116" s="158"/>
      <c r="I116" s="158"/>
    </row>
    <row r="117" spans="1:10" ht="19.5" thickBot="1" x14ac:dyDescent="0.25">
      <c r="A117" s="751"/>
      <c r="B117" s="777"/>
      <c r="C117" s="428">
        <v>12</v>
      </c>
      <c r="D117" s="182" t="s">
        <v>128</v>
      </c>
      <c r="E117" s="442"/>
      <c r="F117" s="158">
        <v>0</v>
      </c>
      <c r="G117" s="158">
        <v>0</v>
      </c>
      <c r="H117" s="158">
        <v>0</v>
      </c>
      <c r="I117" s="158">
        <v>0</v>
      </c>
    </row>
    <row r="118" spans="1:10" ht="19.5" thickBot="1" x14ac:dyDescent="0.25">
      <c r="A118" s="751"/>
      <c r="B118" s="777"/>
      <c r="C118" s="428">
        <v>13</v>
      </c>
      <c r="D118" s="182" t="s">
        <v>129</v>
      </c>
      <c r="E118" s="442"/>
      <c r="F118" s="158"/>
      <c r="G118" s="158"/>
      <c r="H118" s="158"/>
      <c r="I118" s="158"/>
    </row>
    <row r="119" spans="1:10" ht="19.5" thickBot="1" x14ac:dyDescent="0.25">
      <c r="A119" s="751"/>
      <c r="B119" s="777"/>
      <c r="C119" s="428">
        <v>14</v>
      </c>
      <c r="D119" s="182" t="s">
        <v>749</v>
      </c>
      <c r="E119" s="442"/>
      <c r="F119" s="158"/>
      <c r="G119" s="158"/>
      <c r="H119" s="158"/>
      <c r="I119" s="158"/>
    </row>
    <row r="120" spans="1:10" ht="19.5" thickBot="1" x14ac:dyDescent="0.25">
      <c r="A120" s="751"/>
      <c r="B120" s="777"/>
      <c r="C120" s="428">
        <v>15</v>
      </c>
      <c r="D120" s="182" t="s">
        <v>130</v>
      </c>
      <c r="E120" s="442"/>
      <c r="F120" s="158"/>
      <c r="G120" s="158"/>
      <c r="H120" s="158"/>
      <c r="I120" s="158"/>
    </row>
    <row r="121" spans="1:10" ht="19.5" thickBot="1" x14ac:dyDescent="0.25">
      <c r="A121" s="751"/>
      <c r="B121" s="777"/>
      <c r="C121" s="428">
        <v>16</v>
      </c>
      <c r="D121" s="182" t="s">
        <v>1003</v>
      </c>
      <c r="E121" s="442"/>
      <c r="F121" s="158">
        <v>1</v>
      </c>
      <c r="G121" s="158">
        <v>2</v>
      </c>
      <c r="H121" s="158">
        <v>2</v>
      </c>
      <c r="I121" s="158">
        <v>2</v>
      </c>
    </row>
    <row r="122" spans="1:10" ht="19.5" thickBot="1" x14ac:dyDescent="0.25">
      <c r="A122" s="751"/>
      <c r="B122" s="777"/>
      <c r="C122" s="428"/>
      <c r="D122" s="182"/>
      <c r="E122" s="442"/>
      <c r="F122" s="158"/>
      <c r="G122" s="158"/>
      <c r="H122" s="158"/>
      <c r="I122" s="158"/>
    </row>
    <row r="123" spans="1:10" ht="19.5" thickBot="1" x14ac:dyDescent="0.25">
      <c r="A123" s="751"/>
      <c r="B123" s="777"/>
      <c r="C123" s="428"/>
      <c r="D123" s="182"/>
      <c r="E123" s="442"/>
      <c r="F123" s="158"/>
      <c r="G123" s="158"/>
      <c r="H123" s="158"/>
      <c r="I123" s="158"/>
    </row>
    <row r="124" spans="1:10" ht="19.5" thickBot="1" x14ac:dyDescent="0.25">
      <c r="A124" s="751"/>
      <c r="B124" s="777"/>
      <c r="C124" s="428"/>
      <c r="D124" s="3" t="s">
        <v>1505</v>
      </c>
      <c r="E124" s="420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 x14ac:dyDescent="0.25">
      <c r="A125" s="751"/>
      <c r="B125" s="777"/>
      <c r="C125" s="428"/>
      <c r="D125" s="3" t="s">
        <v>1507</v>
      </c>
      <c r="E125" s="420"/>
      <c r="F125" s="141">
        <f>(F124*1.73*380*0.9)/1000</f>
        <v>5.3249400000000007</v>
      </c>
      <c r="G125" s="141">
        <f>(G124*1.73*380*0.9)/1000</f>
        <v>1.7749799999999998</v>
      </c>
      <c r="H125" s="141">
        <f>(H124*1.73*380*0.9)/1000</f>
        <v>1.7749799999999998</v>
      </c>
      <c r="I125" s="142"/>
      <c r="J125" s="177"/>
    </row>
    <row r="126" spans="1:10" ht="18.75" thickBot="1" x14ac:dyDescent="0.25">
      <c r="A126" s="751"/>
      <c r="B126" s="777"/>
      <c r="C126" s="428"/>
      <c r="D126" s="3" t="s">
        <v>1509</v>
      </c>
      <c r="E126" s="421"/>
      <c r="F126" s="742">
        <f>(F125+G125+H125)</f>
        <v>8.8749000000000002</v>
      </c>
      <c r="G126" s="743"/>
      <c r="H126" s="743"/>
      <c r="I126" s="744"/>
    </row>
    <row r="127" spans="1:10" ht="19.5" thickBot="1" x14ac:dyDescent="0.25">
      <c r="A127" s="751"/>
      <c r="B127" s="777"/>
      <c r="C127" s="428"/>
      <c r="D127" s="25"/>
      <c r="E127" s="420"/>
      <c r="F127" s="1"/>
      <c r="G127" s="1"/>
      <c r="H127" s="1"/>
      <c r="I127" s="1"/>
    </row>
    <row r="128" spans="1:10" ht="21" thickBot="1" x14ac:dyDescent="0.25">
      <c r="A128" s="752"/>
      <c r="B128" s="778"/>
      <c r="C128" s="432"/>
      <c r="D128" s="9" t="s">
        <v>88</v>
      </c>
      <c r="E128" s="434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1" ht="18.75" thickBot="1" x14ac:dyDescent="0.25">
      <c r="A129" s="772"/>
      <c r="B129" s="773"/>
      <c r="C129" s="773"/>
      <c r="D129" s="773"/>
      <c r="E129" s="773"/>
      <c r="F129" s="773"/>
      <c r="G129" s="773"/>
      <c r="H129" s="773"/>
      <c r="I129" s="773"/>
      <c r="J129" s="104"/>
    </row>
    <row r="130" spans="1:11" ht="54.75" thickBot="1" x14ac:dyDescent="0.25">
      <c r="A130" s="153" t="s">
        <v>1203</v>
      </c>
      <c r="B130" s="23"/>
      <c r="C130" s="414" t="s">
        <v>1630</v>
      </c>
      <c r="D130" s="130" t="s">
        <v>1543</v>
      </c>
      <c r="E130" s="417" t="s">
        <v>1629</v>
      </c>
      <c r="F130" s="175" t="str">
        <f>'Данные по ТП'!C30</f>
        <v>ТМ-250/10</v>
      </c>
      <c r="G130" s="132" t="s">
        <v>1544</v>
      </c>
      <c r="H130" s="131" t="s">
        <v>5</v>
      </c>
      <c r="I130" s="133">
        <f>'Данные по ТП'!F30</f>
        <v>13438</v>
      </c>
    </row>
    <row r="131" spans="1:11" ht="24" customHeight="1" thickBot="1" x14ac:dyDescent="0.25">
      <c r="A131" s="728" t="s">
        <v>1204</v>
      </c>
      <c r="B131" s="731" t="s">
        <v>156</v>
      </c>
      <c r="C131" s="428">
        <v>2</v>
      </c>
      <c r="D131" s="182" t="s">
        <v>131</v>
      </c>
      <c r="E131" s="442"/>
      <c r="F131" s="158">
        <v>26</v>
      </c>
      <c r="G131" s="158">
        <v>33</v>
      </c>
      <c r="H131" s="158">
        <v>22</v>
      </c>
      <c r="I131" s="158">
        <v>14</v>
      </c>
    </row>
    <row r="132" spans="1:11" ht="19.5" thickBot="1" x14ac:dyDescent="0.25">
      <c r="A132" s="734"/>
      <c r="B132" s="775"/>
      <c r="C132" s="428">
        <v>3</v>
      </c>
      <c r="D132" s="182" t="s">
        <v>132</v>
      </c>
      <c r="E132" s="442"/>
      <c r="F132" s="158">
        <v>0</v>
      </c>
      <c r="G132" s="158">
        <v>1</v>
      </c>
      <c r="H132" s="158">
        <v>0</v>
      </c>
      <c r="I132" s="158">
        <v>0</v>
      </c>
    </row>
    <row r="133" spans="1:11" ht="19.5" thickBot="1" x14ac:dyDescent="0.25">
      <c r="A133" s="734"/>
      <c r="B133" s="775"/>
      <c r="C133" s="428">
        <v>4</v>
      </c>
      <c r="D133" s="182" t="s">
        <v>1004</v>
      </c>
      <c r="E133" s="442"/>
      <c r="F133" s="158">
        <v>20</v>
      </c>
      <c r="G133" s="158">
        <v>29</v>
      </c>
      <c r="H133" s="158">
        <v>10</v>
      </c>
      <c r="I133" s="158">
        <v>17</v>
      </c>
    </row>
    <row r="134" spans="1:11" ht="19.5" thickBot="1" x14ac:dyDescent="0.25">
      <c r="A134" s="734"/>
      <c r="B134" s="775"/>
      <c r="C134" s="428"/>
      <c r="D134" s="182"/>
      <c r="E134" s="442"/>
      <c r="F134" s="158"/>
      <c r="G134" s="158"/>
      <c r="H134" s="158"/>
      <c r="I134" s="158"/>
    </row>
    <row r="135" spans="1:11" ht="19.5" thickBot="1" x14ac:dyDescent="0.25">
      <c r="A135" s="734"/>
      <c r="B135" s="775"/>
      <c r="C135" s="428"/>
      <c r="D135" s="182"/>
      <c r="E135" s="442"/>
      <c r="F135" s="158"/>
      <c r="G135" s="158"/>
      <c r="H135" s="158"/>
      <c r="I135" s="158"/>
    </row>
    <row r="136" spans="1:11" ht="18.75" thickBot="1" x14ac:dyDescent="0.3">
      <c r="A136" s="734"/>
      <c r="B136" s="775"/>
      <c r="C136" s="428"/>
      <c r="D136" s="3" t="s">
        <v>1506</v>
      </c>
      <c r="E136" s="420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1" ht="19.5" thickBot="1" x14ac:dyDescent="0.25">
      <c r="A137" s="734"/>
      <c r="B137" s="775"/>
      <c r="C137" s="428"/>
      <c r="D137" s="3" t="s">
        <v>1507</v>
      </c>
      <c r="E137" s="420"/>
      <c r="F137" s="141">
        <f>(F136*1.73*380*0.9)/1000</f>
        <v>27.216359999999998</v>
      </c>
      <c r="G137" s="141">
        <f>(G136*1.73*380*0.9)/1000</f>
        <v>37.27458</v>
      </c>
      <c r="H137" s="141">
        <f>(H136*1.73*380*0.9)/1000</f>
        <v>18.933119999999999</v>
      </c>
      <c r="I137" s="142"/>
      <c r="J137" s="177"/>
    </row>
    <row r="138" spans="1:11" ht="18.75" thickBot="1" x14ac:dyDescent="0.25">
      <c r="A138" s="734"/>
      <c r="B138" s="775"/>
      <c r="C138" s="428"/>
      <c r="D138" s="3" t="s">
        <v>1508</v>
      </c>
      <c r="E138" s="421"/>
      <c r="F138" s="742">
        <f>(F137+G137+H137)</f>
        <v>83.424059999999997</v>
      </c>
      <c r="G138" s="743"/>
      <c r="H138" s="743"/>
      <c r="I138" s="744"/>
      <c r="J138" s="177"/>
    </row>
    <row r="139" spans="1:11" ht="19.5" thickBot="1" x14ac:dyDescent="0.25">
      <c r="A139" s="734"/>
      <c r="B139" s="775"/>
      <c r="C139" s="431"/>
      <c r="D139" s="765"/>
      <c r="E139" s="766"/>
      <c r="F139" s="766"/>
      <c r="G139" s="766"/>
      <c r="H139" s="766"/>
      <c r="I139" s="779"/>
      <c r="J139" s="177"/>
    </row>
    <row r="140" spans="1:11" ht="54.75" thickBot="1" x14ac:dyDescent="0.25">
      <c r="A140" s="734"/>
      <c r="B140" s="775"/>
      <c r="C140" s="414" t="s">
        <v>1630</v>
      </c>
      <c r="D140" s="130" t="s">
        <v>1519</v>
      </c>
      <c r="E140" s="417" t="s">
        <v>1629</v>
      </c>
      <c r="F140" s="175" t="str">
        <f>'Данные по ТП'!C31</f>
        <v>ТМ-250/10</v>
      </c>
      <c r="G140" s="132" t="s">
        <v>1544</v>
      </c>
      <c r="H140" s="131" t="s">
        <v>5</v>
      </c>
      <c r="I140" s="133">
        <f>'Данные по ТП'!F31</f>
        <v>10322</v>
      </c>
    </row>
    <row r="141" spans="1:11" ht="19.5" thickBot="1" x14ac:dyDescent="0.35">
      <c r="A141" s="734"/>
      <c r="B141" s="775"/>
      <c r="C141" s="433">
        <v>10</v>
      </c>
      <c r="D141" s="189" t="s">
        <v>934</v>
      </c>
      <c r="E141" s="446"/>
      <c r="F141" s="158">
        <v>23</v>
      </c>
      <c r="G141" s="158">
        <v>32</v>
      </c>
      <c r="H141" s="158">
        <v>25</v>
      </c>
      <c r="I141" s="158">
        <v>6</v>
      </c>
    </row>
    <row r="142" spans="1:11" ht="19.5" thickBot="1" x14ac:dyDescent="0.35">
      <c r="A142" s="734"/>
      <c r="B142" s="775"/>
      <c r="C142" s="433">
        <v>12</v>
      </c>
      <c r="D142" s="189" t="s">
        <v>935</v>
      </c>
      <c r="E142" s="446"/>
      <c r="F142" s="158"/>
      <c r="G142" s="158"/>
      <c r="H142" s="158"/>
      <c r="I142" s="158"/>
    </row>
    <row r="143" spans="1:11" ht="19.5" thickBot="1" x14ac:dyDescent="0.25">
      <c r="A143" s="734"/>
      <c r="B143" s="775"/>
      <c r="C143" s="428">
        <v>14</v>
      </c>
      <c r="D143" s="182" t="s">
        <v>133</v>
      </c>
      <c r="E143" s="442"/>
      <c r="F143" s="158">
        <v>11</v>
      </c>
      <c r="G143" s="158">
        <v>55</v>
      </c>
      <c r="H143" s="158">
        <v>60</v>
      </c>
      <c r="I143" s="158">
        <v>54</v>
      </c>
      <c r="K143" s="178"/>
    </row>
    <row r="144" spans="1:11" ht="19.5" thickBot="1" x14ac:dyDescent="0.25">
      <c r="A144" s="734"/>
      <c r="B144" s="775"/>
      <c r="C144" s="428">
        <v>15</v>
      </c>
      <c r="D144" s="182" t="s">
        <v>134</v>
      </c>
      <c r="E144" s="442"/>
      <c r="F144" s="158">
        <v>7</v>
      </c>
      <c r="G144" s="158">
        <v>34</v>
      </c>
      <c r="H144" s="158">
        <v>12</v>
      </c>
      <c r="I144" s="158">
        <v>26</v>
      </c>
      <c r="K144" s="178"/>
    </row>
    <row r="145" spans="1:11" ht="19.5" thickBot="1" x14ac:dyDescent="0.25">
      <c r="A145" s="734"/>
      <c r="B145" s="775"/>
      <c r="C145" s="428">
        <v>16</v>
      </c>
      <c r="D145" s="182" t="s">
        <v>1005</v>
      </c>
      <c r="E145" s="442"/>
      <c r="F145" s="158">
        <v>39</v>
      </c>
      <c r="G145" s="158">
        <v>28</v>
      </c>
      <c r="H145" s="158">
        <v>34</v>
      </c>
      <c r="I145" s="158">
        <v>12</v>
      </c>
      <c r="K145" s="178"/>
    </row>
    <row r="146" spans="1:11" ht="19.5" thickBot="1" x14ac:dyDescent="0.25">
      <c r="A146" s="734"/>
      <c r="B146" s="775"/>
      <c r="C146" s="428"/>
      <c r="D146" s="182"/>
      <c r="E146" s="442"/>
      <c r="F146" s="158"/>
      <c r="G146" s="158"/>
      <c r="H146" s="158"/>
      <c r="I146" s="158"/>
      <c r="K146" s="178"/>
    </row>
    <row r="147" spans="1:11" ht="19.5" thickBot="1" x14ac:dyDescent="0.25">
      <c r="A147" s="734"/>
      <c r="B147" s="775"/>
      <c r="C147" s="428"/>
      <c r="D147" s="182"/>
      <c r="E147" s="442"/>
      <c r="F147" s="158"/>
      <c r="G147" s="158"/>
      <c r="H147" s="158"/>
      <c r="I147" s="158"/>
      <c r="K147" s="178"/>
    </row>
    <row r="148" spans="1:11" ht="18.75" thickBot="1" x14ac:dyDescent="0.3">
      <c r="A148" s="734"/>
      <c r="B148" s="775"/>
      <c r="C148" s="428"/>
      <c r="D148" s="3" t="s">
        <v>1505</v>
      </c>
      <c r="E148" s="420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9"/>
    </row>
    <row r="149" spans="1:11" ht="19.5" thickBot="1" x14ac:dyDescent="0.3">
      <c r="A149" s="734"/>
      <c r="B149" s="775"/>
      <c r="C149" s="428"/>
      <c r="D149" s="3" t="s">
        <v>1507</v>
      </c>
      <c r="E149" s="420"/>
      <c r="F149" s="141">
        <f>(F148*1.73*380*0.9)/1000</f>
        <v>47.332800000000006</v>
      </c>
      <c r="G149" s="141">
        <f>(G148*1.73*380*0.9)/1000</f>
        <v>88.157339999999991</v>
      </c>
      <c r="H149" s="141">
        <f>(H148*1.73*380*0.9)/1000</f>
        <v>77.507459999999995</v>
      </c>
      <c r="I149" s="142"/>
      <c r="J149" s="177"/>
      <c r="K149" s="179"/>
    </row>
    <row r="150" spans="1:11" ht="18.75" thickBot="1" x14ac:dyDescent="0.3">
      <c r="A150" s="734"/>
      <c r="B150" s="775"/>
      <c r="C150" s="428"/>
      <c r="D150" s="3" t="s">
        <v>1509</v>
      </c>
      <c r="E150" s="421"/>
      <c r="F150" s="742">
        <f>(F149+G149+H149)</f>
        <v>212.99759999999998</v>
      </c>
      <c r="G150" s="743"/>
      <c r="H150" s="743"/>
      <c r="I150" s="744"/>
      <c r="K150" s="179"/>
    </row>
    <row r="151" spans="1:11" ht="21" thickBot="1" x14ac:dyDescent="0.25">
      <c r="A151" s="735"/>
      <c r="B151" s="776"/>
      <c r="C151" s="432"/>
      <c r="D151" s="9" t="s">
        <v>88</v>
      </c>
      <c r="E151" s="434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1" ht="19.5" thickBot="1" x14ac:dyDescent="0.25">
      <c r="A152" s="766"/>
      <c r="B152" s="774"/>
      <c r="C152" s="774"/>
      <c r="D152" s="774"/>
      <c r="E152" s="774"/>
      <c r="F152" s="774"/>
      <c r="G152" s="774"/>
      <c r="H152" s="774"/>
      <c r="I152" s="774"/>
      <c r="J152" s="104"/>
    </row>
    <row r="153" spans="1:11" ht="54.75" thickBot="1" x14ac:dyDescent="0.25">
      <c r="A153" s="153" t="s">
        <v>1203</v>
      </c>
      <c r="B153" s="23"/>
      <c r="C153" s="414" t="s">
        <v>1630</v>
      </c>
      <c r="D153" s="130" t="s">
        <v>1543</v>
      </c>
      <c r="E153" s="417" t="s">
        <v>1629</v>
      </c>
      <c r="F153" s="175" t="str">
        <f>'Данные по ТП'!C32</f>
        <v>ТМ-630/10</v>
      </c>
      <c r="G153" s="132" t="s">
        <v>1544</v>
      </c>
      <c r="H153" s="131" t="s">
        <v>5</v>
      </c>
      <c r="I153" s="133">
        <f>'Данные по ТП'!F32</f>
        <v>18792</v>
      </c>
    </row>
    <row r="154" spans="1:11" ht="19.5" customHeight="1" thickBot="1" x14ac:dyDescent="0.25">
      <c r="A154" s="728" t="s">
        <v>1204</v>
      </c>
      <c r="B154" s="731" t="s">
        <v>155</v>
      </c>
      <c r="C154" s="428">
        <v>1</v>
      </c>
      <c r="D154" s="188" t="s">
        <v>903</v>
      </c>
      <c r="E154" s="445"/>
      <c r="F154" s="187">
        <v>2</v>
      </c>
      <c r="G154" s="187"/>
      <c r="H154" s="187"/>
      <c r="I154" s="187">
        <v>2</v>
      </c>
    </row>
    <row r="155" spans="1:11" ht="23.25" customHeight="1" thickBot="1" x14ac:dyDescent="0.25">
      <c r="A155" s="729"/>
      <c r="B155" s="732"/>
      <c r="C155" s="428">
        <v>2</v>
      </c>
      <c r="D155" s="188" t="s">
        <v>1147</v>
      </c>
      <c r="E155" s="445"/>
      <c r="F155" s="187"/>
      <c r="G155" s="187"/>
      <c r="H155" s="187"/>
      <c r="I155" s="187"/>
    </row>
    <row r="156" spans="1:11" ht="19.5" thickBot="1" x14ac:dyDescent="0.25">
      <c r="A156" s="729"/>
      <c r="B156" s="732"/>
      <c r="C156" s="428">
        <v>3</v>
      </c>
      <c r="D156" s="188" t="s">
        <v>1162</v>
      </c>
      <c r="E156" s="445"/>
      <c r="F156" s="187">
        <v>3</v>
      </c>
      <c r="G156" s="187">
        <v>3</v>
      </c>
      <c r="H156" s="187">
        <v>3</v>
      </c>
      <c r="I156" s="187">
        <v>0</v>
      </c>
    </row>
    <row r="157" spans="1:11" ht="19.5" thickBot="1" x14ac:dyDescent="0.25">
      <c r="A157" s="729"/>
      <c r="B157" s="732"/>
      <c r="C157" s="428">
        <v>4</v>
      </c>
      <c r="D157" s="188" t="s">
        <v>1006</v>
      </c>
      <c r="E157" s="445"/>
      <c r="F157" s="158">
        <v>8</v>
      </c>
      <c r="G157" s="158">
        <v>9</v>
      </c>
      <c r="H157" s="158">
        <v>7</v>
      </c>
      <c r="I157" s="158">
        <v>1</v>
      </c>
    </row>
    <row r="158" spans="1:11" ht="19.5" thickBot="1" x14ac:dyDescent="0.25">
      <c r="A158" s="729"/>
      <c r="B158" s="732"/>
      <c r="C158" s="428">
        <v>5</v>
      </c>
      <c r="D158" s="188" t="s">
        <v>1163</v>
      </c>
      <c r="E158" s="445"/>
      <c r="F158" s="187"/>
      <c r="G158" s="187"/>
      <c r="H158" s="187"/>
      <c r="I158" s="187"/>
    </row>
    <row r="159" spans="1:11" ht="19.5" customHeight="1" thickBot="1" x14ac:dyDescent="0.3">
      <c r="A159" s="729"/>
      <c r="B159" s="770"/>
      <c r="C159" s="437">
        <v>6</v>
      </c>
      <c r="D159" s="182" t="s">
        <v>135</v>
      </c>
      <c r="E159" s="442"/>
      <c r="F159" s="158">
        <v>12</v>
      </c>
      <c r="G159" s="158">
        <v>25</v>
      </c>
      <c r="H159" s="158">
        <v>16</v>
      </c>
      <c r="I159" s="158">
        <v>9</v>
      </c>
    </row>
    <row r="160" spans="1:11" ht="19.5" thickBot="1" x14ac:dyDescent="0.3">
      <c r="A160" s="729"/>
      <c r="B160" s="770"/>
      <c r="C160" s="437">
        <v>7</v>
      </c>
      <c r="D160" s="182" t="s">
        <v>136</v>
      </c>
      <c r="E160" s="442"/>
      <c r="F160" s="158">
        <v>30</v>
      </c>
      <c r="G160" s="158">
        <v>30</v>
      </c>
      <c r="H160" s="158">
        <v>45</v>
      </c>
      <c r="I160" s="158">
        <v>10</v>
      </c>
    </row>
    <row r="161" spans="1:11" ht="19.5" thickBot="1" x14ac:dyDescent="0.3">
      <c r="A161" s="729"/>
      <c r="B161" s="770"/>
      <c r="C161" s="437">
        <v>8</v>
      </c>
      <c r="D161" s="182" t="s">
        <v>1007</v>
      </c>
      <c r="E161" s="442"/>
      <c r="F161" s="158">
        <v>30</v>
      </c>
      <c r="G161" s="158">
        <v>0</v>
      </c>
      <c r="H161" s="158">
        <v>5</v>
      </c>
      <c r="I161" s="158">
        <v>10</v>
      </c>
    </row>
    <row r="162" spans="1:11" ht="19.5" thickBot="1" x14ac:dyDescent="0.3">
      <c r="A162" s="729"/>
      <c r="B162" s="770"/>
      <c r="C162" s="437"/>
      <c r="D162" s="182"/>
      <c r="E162" s="442"/>
      <c r="F162" s="158"/>
      <c r="G162" s="158"/>
      <c r="H162" s="158"/>
      <c r="I162" s="158"/>
    </row>
    <row r="163" spans="1:11" ht="19.5" thickBot="1" x14ac:dyDescent="0.3">
      <c r="A163" s="729"/>
      <c r="B163" s="770"/>
      <c r="C163" s="437"/>
      <c r="D163" s="182"/>
      <c r="E163" s="442"/>
      <c r="F163" s="158"/>
      <c r="G163" s="158"/>
      <c r="H163" s="158"/>
      <c r="I163" s="158"/>
    </row>
    <row r="164" spans="1:11" ht="18.75" thickBot="1" x14ac:dyDescent="0.3">
      <c r="A164" s="729"/>
      <c r="B164" s="770"/>
      <c r="C164" s="437"/>
      <c r="D164" s="3" t="s">
        <v>1506</v>
      </c>
      <c r="E164" s="420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1" ht="19.5" thickBot="1" x14ac:dyDescent="0.3">
      <c r="A165" s="729"/>
      <c r="B165" s="770"/>
      <c r="C165" s="437"/>
      <c r="D165" s="3" t="s">
        <v>1507</v>
      </c>
      <c r="E165" s="420"/>
      <c r="F165" s="141">
        <f>(F164*1.73*380*0.9)/1000</f>
        <v>49.107780000000005</v>
      </c>
      <c r="G165" s="141">
        <f>(G164*1.73*380*0.9)/1000</f>
        <v>39.641219999999997</v>
      </c>
      <c r="H165" s="141">
        <f>(H164*1.73*380*0.9)/1000</f>
        <v>44.966159999999995</v>
      </c>
      <c r="I165" s="142"/>
      <c r="J165" s="177"/>
    </row>
    <row r="166" spans="1:11" ht="18.75" thickBot="1" x14ac:dyDescent="0.3">
      <c r="A166" s="729"/>
      <c r="B166" s="770"/>
      <c r="C166" s="437"/>
      <c r="D166" s="3" t="s">
        <v>1508</v>
      </c>
      <c r="E166" s="421"/>
      <c r="F166" s="742">
        <f>(F165+G165+H165)</f>
        <v>133.71516</v>
      </c>
      <c r="G166" s="743"/>
      <c r="H166" s="743"/>
      <c r="I166" s="744"/>
      <c r="J166" s="177"/>
    </row>
    <row r="167" spans="1:11" ht="19.5" thickBot="1" x14ac:dyDescent="0.3">
      <c r="A167" s="729"/>
      <c r="B167" s="770"/>
      <c r="C167" s="438"/>
      <c r="D167" s="765"/>
      <c r="E167" s="766"/>
      <c r="F167" s="766"/>
      <c r="G167" s="766"/>
      <c r="H167" s="766"/>
      <c r="I167" s="779"/>
      <c r="J167" s="177"/>
    </row>
    <row r="168" spans="1:11" ht="54.75" thickBot="1" x14ac:dyDescent="0.25">
      <c r="A168" s="729"/>
      <c r="B168" s="770"/>
      <c r="C168" s="414" t="s">
        <v>1630</v>
      </c>
      <c r="D168" s="130" t="s">
        <v>1519</v>
      </c>
      <c r="E168" s="417" t="s">
        <v>1629</v>
      </c>
      <c r="F168" s="175" t="str">
        <f>'Данные по ТП'!C33</f>
        <v>ТМ-630/10</v>
      </c>
      <c r="G168" s="132" t="s">
        <v>1544</v>
      </c>
      <c r="H168" s="131" t="s">
        <v>5</v>
      </c>
      <c r="I168" s="133">
        <f>'Данные по ТП'!F33</f>
        <v>65873</v>
      </c>
    </row>
    <row r="169" spans="1:11" ht="19.5" thickBot="1" x14ac:dyDescent="0.3">
      <c r="A169" s="729"/>
      <c r="B169" s="770"/>
      <c r="C169" s="437">
        <v>9</v>
      </c>
      <c r="D169" s="182" t="s">
        <v>137</v>
      </c>
      <c r="E169" s="442"/>
      <c r="F169" s="158">
        <v>20</v>
      </c>
      <c r="G169" s="158">
        <v>16</v>
      </c>
      <c r="H169" s="158">
        <v>34</v>
      </c>
      <c r="I169" s="158">
        <v>18</v>
      </c>
    </row>
    <row r="170" spans="1:11" ht="19.5" thickBot="1" x14ac:dyDescent="0.3">
      <c r="A170" s="729"/>
      <c r="B170" s="770"/>
      <c r="C170" s="437">
        <v>10</v>
      </c>
      <c r="D170" s="182" t="s">
        <v>138</v>
      </c>
      <c r="E170" s="442"/>
      <c r="F170" s="158">
        <v>13</v>
      </c>
      <c r="G170" s="158">
        <v>21</v>
      </c>
      <c r="H170" s="158">
        <v>7</v>
      </c>
      <c r="I170" s="158">
        <v>10</v>
      </c>
      <c r="K170" s="178"/>
    </row>
    <row r="171" spans="1:11" ht="19.5" thickBot="1" x14ac:dyDescent="0.3">
      <c r="A171" s="729"/>
      <c r="B171" s="770"/>
      <c r="C171" s="437">
        <v>11</v>
      </c>
      <c r="D171" s="182" t="s">
        <v>139</v>
      </c>
      <c r="E171" s="442"/>
      <c r="F171" s="158">
        <v>30</v>
      </c>
      <c r="G171" s="158">
        <v>52</v>
      </c>
      <c r="H171" s="158">
        <v>19</v>
      </c>
      <c r="I171" s="158">
        <v>22</v>
      </c>
      <c r="K171" s="178"/>
    </row>
    <row r="172" spans="1:11" ht="19.5" thickBot="1" x14ac:dyDescent="0.3">
      <c r="A172" s="729"/>
      <c r="B172" s="770"/>
      <c r="C172" s="437">
        <v>12</v>
      </c>
      <c r="D172" s="182" t="s">
        <v>140</v>
      </c>
      <c r="E172" s="442"/>
      <c r="F172" s="158"/>
      <c r="G172" s="158">
        <v>54</v>
      </c>
      <c r="H172" s="158">
        <v>26</v>
      </c>
      <c r="I172" s="158">
        <v>27</v>
      </c>
    </row>
    <row r="173" spans="1:11" ht="19.5" thickBot="1" x14ac:dyDescent="0.3">
      <c r="A173" s="729"/>
      <c r="B173" s="770"/>
      <c r="C173" s="437">
        <v>13</v>
      </c>
      <c r="D173" s="182" t="s">
        <v>1008</v>
      </c>
      <c r="E173" s="442"/>
      <c r="F173" s="158">
        <v>27</v>
      </c>
      <c r="G173" s="158">
        <v>26</v>
      </c>
      <c r="H173" s="158">
        <v>13</v>
      </c>
      <c r="I173" s="158">
        <v>9</v>
      </c>
    </row>
    <row r="174" spans="1:11" ht="19.5" thickBot="1" x14ac:dyDescent="0.3">
      <c r="A174" s="729"/>
      <c r="B174" s="770"/>
      <c r="C174" s="437">
        <v>14</v>
      </c>
      <c r="D174" s="182" t="s">
        <v>141</v>
      </c>
      <c r="E174" s="442"/>
      <c r="F174" s="158">
        <v>13</v>
      </c>
      <c r="G174" s="158">
        <v>25</v>
      </c>
      <c r="H174" s="158">
        <v>19</v>
      </c>
      <c r="I174" s="158">
        <v>6</v>
      </c>
    </row>
    <row r="175" spans="1:11" ht="20.25" customHeight="1" thickBot="1" x14ac:dyDescent="0.3">
      <c r="A175" s="729"/>
      <c r="B175" s="770"/>
      <c r="C175" s="437">
        <v>15</v>
      </c>
      <c r="D175" s="182" t="s">
        <v>142</v>
      </c>
      <c r="E175" s="442"/>
      <c r="F175" s="158">
        <v>13</v>
      </c>
      <c r="G175" s="158">
        <v>4</v>
      </c>
      <c r="H175" s="158">
        <v>25</v>
      </c>
      <c r="I175" s="158">
        <v>10</v>
      </c>
      <c r="K175" s="178"/>
    </row>
    <row r="176" spans="1:11" ht="19.5" thickBot="1" x14ac:dyDescent="0.3">
      <c r="A176" s="729"/>
      <c r="B176" s="770"/>
      <c r="C176" s="437">
        <v>16</v>
      </c>
      <c r="D176" s="182" t="s">
        <v>143</v>
      </c>
      <c r="E176" s="442"/>
      <c r="F176" s="158">
        <v>9</v>
      </c>
      <c r="G176" s="158">
        <v>5</v>
      </c>
      <c r="H176" s="158">
        <v>25</v>
      </c>
      <c r="I176" s="158">
        <v>16</v>
      </c>
      <c r="K176" s="178"/>
    </row>
    <row r="177" spans="1:11" ht="19.5" thickBot="1" x14ac:dyDescent="0.3">
      <c r="A177" s="729"/>
      <c r="B177" s="770"/>
      <c r="C177" s="437"/>
      <c r="D177" s="182"/>
      <c r="E177" s="442"/>
      <c r="F177" s="158"/>
      <c r="G177" s="158"/>
      <c r="H177" s="158"/>
      <c r="I177" s="158"/>
      <c r="K177" s="178"/>
    </row>
    <row r="178" spans="1:11" ht="19.5" thickBot="1" x14ac:dyDescent="0.3">
      <c r="A178" s="729"/>
      <c r="B178" s="770"/>
      <c r="C178" s="437"/>
      <c r="D178" s="182"/>
      <c r="E178" s="442"/>
      <c r="F178" s="158"/>
      <c r="G178" s="158"/>
      <c r="H178" s="158"/>
      <c r="I178" s="158"/>
      <c r="K178" s="178"/>
    </row>
    <row r="179" spans="1:11" ht="18.75" thickBot="1" x14ac:dyDescent="0.3">
      <c r="A179" s="729"/>
      <c r="B179" s="770"/>
      <c r="C179" s="437"/>
      <c r="D179" s="3" t="s">
        <v>1505</v>
      </c>
      <c r="E179" s="420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9"/>
    </row>
    <row r="180" spans="1:11" ht="19.5" thickBot="1" x14ac:dyDescent="0.3">
      <c r="A180" s="729"/>
      <c r="B180" s="770"/>
      <c r="C180" s="437"/>
      <c r="D180" s="3" t="s">
        <v>1507</v>
      </c>
      <c r="E180" s="420"/>
      <c r="F180" s="141">
        <f>(F179*1.73*380*0.9)/1000</f>
        <v>73.957499999999996</v>
      </c>
      <c r="G180" s="141">
        <f>(G179*1.73*380*0.9)/1000</f>
        <v>120.10698000000001</v>
      </c>
      <c r="H180" s="141">
        <f>(H179*1.73*380*0.9)/1000</f>
        <v>99.398880000000005</v>
      </c>
      <c r="I180" s="142"/>
      <c r="J180" s="177"/>
      <c r="K180" s="179"/>
    </row>
    <row r="181" spans="1:11" ht="18.75" thickBot="1" x14ac:dyDescent="0.3">
      <c r="A181" s="729"/>
      <c r="B181" s="770"/>
      <c r="C181" s="437"/>
      <c r="D181" s="3" t="s">
        <v>1509</v>
      </c>
      <c r="E181" s="421"/>
      <c r="F181" s="742">
        <f>(F180+G180+H180)</f>
        <v>293.46336000000002</v>
      </c>
      <c r="G181" s="743"/>
      <c r="H181" s="743"/>
      <c r="I181" s="744"/>
      <c r="K181" s="179"/>
    </row>
    <row r="182" spans="1:11" ht="21" thickBot="1" x14ac:dyDescent="0.3">
      <c r="A182" s="730"/>
      <c r="B182" s="771"/>
      <c r="C182" s="439"/>
      <c r="D182" s="9" t="s">
        <v>88</v>
      </c>
      <c r="E182" s="434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11" ht="19.5" thickBot="1" x14ac:dyDescent="0.25">
      <c r="A183" s="766"/>
      <c r="B183" s="785"/>
      <c r="C183" s="785"/>
      <c r="D183" s="785"/>
      <c r="E183" s="785"/>
      <c r="F183" s="785"/>
      <c r="G183" s="785"/>
      <c r="H183" s="785"/>
      <c r="I183" s="785"/>
    </row>
    <row r="184" spans="1:11" ht="54.75" thickBot="1" x14ac:dyDescent="0.25">
      <c r="A184" s="153" t="s">
        <v>1203</v>
      </c>
      <c r="B184" s="23"/>
      <c r="C184" s="414" t="s">
        <v>1630</v>
      </c>
      <c r="D184" s="130" t="s">
        <v>1543</v>
      </c>
      <c r="E184" s="417" t="s">
        <v>1629</v>
      </c>
      <c r="F184" s="175" t="str">
        <f>'Данные по ТП'!C34</f>
        <v>ТМ-250/10</v>
      </c>
      <c r="G184" s="132" t="s">
        <v>1544</v>
      </c>
      <c r="H184" s="131" t="s">
        <v>5</v>
      </c>
      <c r="I184" s="133">
        <f>'Данные по ТП'!F34</f>
        <v>1075</v>
      </c>
    </row>
    <row r="185" spans="1:11" ht="20.25" customHeight="1" thickBot="1" x14ac:dyDescent="0.25">
      <c r="A185" s="728" t="s">
        <v>1204</v>
      </c>
      <c r="B185" s="731" t="s">
        <v>157</v>
      </c>
      <c r="C185" s="428">
        <v>1</v>
      </c>
      <c r="D185" s="182" t="s">
        <v>1009</v>
      </c>
      <c r="E185" s="442"/>
      <c r="F185" s="158">
        <v>0</v>
      </c>
      <c r="G185" s="158">
        <v>3</v>
      </c>
      <c r="H185" s="158">
        <v>0</v>
      </c>
      <c r="I185" s="158">
        <v>0</v>
      </c>
    </row>
    <row r="186" spans="1:11" ht="19.5" thickBot="1" x14ac:dyDescent="0.25">
      <c r="A186" s="751"/>
      <c r="B186" s="777"/>
      <c r="C186" s="428">
        <v>2</v>
      </c>
      <c r="D186" s="182" t="s">
        <v>1010</v>
      </c>
      <c r="E186" s="442"/>
      <c r="F186" s="158">
        <v>1</v>
      </c>
      <c r="G186" s="158">
        <v>5</v>
      </c>
      <c r="H186" s="158">
        <v>16</v>
      </c>
      <c r="I186" s="158">
        <v>14</v>
      </c>
      <c r="J186" s="178"/>
      <c r="K186" s="104"/>
    </row>
    <row r="187" spans="1:11" ht="19.5" thickBot="1" x14ac:dyDescent="0.25">
      <c r="A187" s="751"/>
      <c r="B187" s="777"/>
      <c r="C187" s="428">
        <v>3</v>
      </c>
      <c r="D187" s="182" t="s">
        <v>1011</v>
      </c>
      <c r="E187" s="442"/>
      <c r="F187" s="158">
        <v>0</v>
      </c>
      <c r="G187" s="158">
        <v>3</v>
      </c>
      <c r="H187" s="158">
        <v>5</v>
      </c>
      <c r="I187" s="158">
        <v>10</v>
      </c>
    </row>
    <row r="188" spans="1:11" ht="21.75" customHeight="1" thickBot="1" x14ac:dyDescent="0.25">
      <c r="A188" s="751"/>
      <c r="B188" s="777"/>
      <c r="C188" s="428">
        <v>4</v>
      </c>
      <c r="D188" s="182" t="s">
        <v>1016</v>
      </c>
      <c r="E188" s="442"/>
      <c r="F188" s="158">
        <v>65</v>
      </c>
      <c r="G188" s="158">
        <v>60</v>
      </c>
      <c r="H188" s="158">
        <v>44</v>
      </c>
      <c r="I188" s="158">
        <v>16</v>
      </c>
    </row>
    <row r="189" spans="1:11" ht="19.5" thickBot="1" x14ac:dyDescent="0.25">
      <c r="A189" s="751"/>
      <c r="B189" s="777"/>
      <c r="C189" s="428">
        <v>5</v>
      </c>
      <c r="D189" s="182" t="s">
        <v>144</v>
      </c>
      <c r="E189" s="442"/>
      <c r="F189" s="158">
        <v>0</v>
      </c>
      <c r="G189" s="158">
        <v>0</v>
      </c>
      <c r="H189" s="158">
        <v>0</v>
      </c>
      <c r="I189" s="158">
        <v>0</v>
      </c>
    </row>
    <row r="190" spans="1:11" ht="19.5" thickBot="1" x14ac:dyDescent="0.25">
      <c r="A190" s="751"/>
      <c r="B190" s="777"/>
      <c r="C190" s="428">
        <v>6</v>
      </c>
      <c r="D190" s="182" t="s">
        <v>145</v>
      </c>
      <c r="E190" s="442"/>
      <c r="F190" s="158">
        <v>54</v>
      </c>
      <c r="G190" s="158">
        <v>53</v>
      </c>
      <c r="H190" s="158">
        <v>44</v>
      </c>
      <c r="I190" s="158">
        <v>1</v>
      </c>
    </row>
    <row r="191" spans="1:11" ht="19.5" thickBot="1" x14ac:dyDescent="0.25">
      <c r="A191" s="751"/>
      <c r="B191" s="777"/>
      <c r="C191" s="428">
        <v>7</v>
      </c>
      <c r="D191" s="182" t="s">
        <v>1017</v>
      </c>
      <c r="E191" s="442"/>
      <c r="F191" s="158">
        <v>59</v>
      </c>
      <c r="G191" s="158">
        <v>31</v>
      </c>
      <c r="H191" s="158">
        <v>15</v>
      </c>
      <c r="I191" s="158">
        <v>30</v>
      </c>
    </row>
    <row r="192" spans="1:11" ht="21" customHeight="1" thickBot="1" x14ac:dyDescent="0.25">
      <c r="A192" s="751"/>
      <c r="B192" s="777"/>
      <c r="C192" s="428">
        <v>8</v>
      </c>
      <c r="D192" s="182" t="s">
        <v>146</v>
      </c>
      <c r="E192" s="442"/>
      <c r="F192" s="158">
        <v>9</v>
      </c>
      <c r="G192" s="158">
        <v>15</v>
      </c>
      <c r="H192" s="158">
        <v>15</v>
      </c>
      <c r="I192" s="158">
        <v>4</v>
      </c>
    </row>
    <row r="193" spans="1:11" ht="21" customHeight="1" thickBot="1" x14ac:dyDescent="0.25">
      <c r="A193" s="751"/>
      <c r="B193" s="777"/>
      <c r="C193" s="428"/>
      <c r="D193" s="182"/>
      <c r="E193" s="442"/>
      <c r="F193" s="158"/>
      <c r="G193" s="158"/>
      <c r="H193" s="158"/>
      <c r="I193" s="158"/>
    </row>
    <row r="194" spans="1:11" ht="21" customHeight="1" thickBot="1" x14ac:dyDescent="0.25">
      <c r="A194" s="751"/>
      <c r="B194" s="777"/>
      <c r="C194" s="428"/>
      <c r="D194" s="182"/>
      <c r="E194" s="442"/>
      <c r="F194" s="158"/>
      <c r="G194" s="158"/>
      <c r="H194" s="158"/>
      <c r="I194" s="158"/>
    </row>
    <row r="195" spans="1:11" ht="18.75" thickBot="1" x14ac:dyDescent="0.3">
      <c r="A195" s="751"/>
      <c r="B195" s="777"/>
      <c r="C195" s="428"/>
      <c r="D195" s="3" t="s">
        <v>1506</v>
      </c>
      <c r="E195" s="420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1" ht="19.5" thickBot="1" x14ac:dyDescent="0.25">
      <c r="A196" s="751"/>
      <c r="B196" s="777"/>
      <c r="C196" s="428"/>
      <c r="D196" s="3" t="s">
        <v>1507</v>
      </c>
      <c r="E196" s="420"/>
      <c r="F196" s="141">
        <f>(F195*1.73*380*0.9)/1000</f>
        <v>111.23208</v>
      </c>
      <c r="G196" s="141">
        <f>(G195*1.73*380*0.9)/1000</f>
        <v>100.58220000000001</v>
      </c>
      <c r="H196" s="141">
        <f>(H195*1.73*380*0.9)/1000</f>
        <v>82.240740000000002</v>
      </c>
      <c r="I196" s="142"/>
      <c r="J196" s="177"/>
    </row>
    <row r="197" spans="1:11" ht="18.75" thickBot="1" x14ac:dyDescent="0.25">
      <c r="A197" s="751"/>
      <c r="B197" s="777"/>
      <c r="C197" s="428"/>
      <c r="D197" s="3" t="s">
        <v>1508</v>
      </c>
      <c r="E197" s="421"/>
      <c r="F197" s="742">
        <f>(F196+G196+H196)</f>
        <v>294.05502000000001</v>
      </c>
      <c r="G197" s="743"/>
      <c r="H197" s="743"/>
      <c r="I197" s="744"/>
    </row>
    <row r="198" spans="1:11" ht="19.5" thickBot="1" x14ac:dyDescent="0.25">
      <c r="A198" s="751"/>
      <c r="B198" s="777"/>
      <c r="C198" s="431"/>
      <c r="D198" s="765"/>
      <c r="E198" s="766"/>
      <c r="F198" s="766"/>
      <c r="G198" s="766"/>
      <c r="H198" s="766"/>
      <c r="I198" s="779"/>
    </row>
    <row r="199" spans="1:11" ht="54.75" thickBot="1" x14ac:dyDescent="0.25">
      <c r="A199" s="751"/>
      <c r="B199" s="777"/>
      <c r="C199" s="414" t="s">
        <v>1630</v>
      </c>
      <c r="D199" s="130" t="s">
        <v>1519</v>
      </c>
      <c r="E199" s="417" t="s">
        <v>1629</v>
      </c>
      <c r="F199" s="175" t="str">
        <f>'Данные по ТП'!C34</f>
        <v>ТМ-250/10</v>
      </c>
      <c r="G199" s="132" t="s">
        <v>1544</v>
      </c>
      <c r="H199" s="131" t="s">
        <v>5</v>
      </c>
      <c r="I199" s="133">
        <f>'Данные по ТП'!F35</f>
        <v>21180</v>
      </c>
    </row>
    <row r="200" spans="1:11" ht="19.5" customHeight="1" thickBot="1" x14ac:dyDescent="0.25">
      <c r="A200" s="751"/>
      <c r="B200" s="777"/>
      <c r="C200" s="428">
        <v>9</v>
      </c>
      <c r="D200" s="182" t="s">
        <v>1148</v>
      </c>
      <c r="E200" s="442"/>
      <c r="F200" s="158"/>
      <c r="G200" s="158"/>
      <c r="H200" s="158"/>
      <c r="I200" s="158"/>
    </row>
    <row r="201" spans="1:11" ht="19.5" thickBot="1" x14ac:dyDescent="0.25">
      <c r="A201" s="751"/>
      <c r="B201" s="777"/>
      <c r="C201" s="428">
        <v>10</v>
      </c>
      <c r="D201" s="182" t="s">
        <v>147</v>
      </c>
      <c r="E201" s="442"/>
      <c r="F201" s="158">
        <v>0</v>
      </c>
      <c r="G201" s="158">
        <v>0</v>
      </c>
      <c r="H201" s="158">
        <v>0</v>
      </c>
      <c r="I201" s="158">
        <v>0</v>
      </c>
      <c r="K201" s="178"/>
    </row>
    <row r="202" spans="1:11" ht="19.5" thickBot="1" x14ac:dyDescent="0.25">
      <c r="A202" s="751"/>
      <c r="B202" s="777"/>
      <c r="C202" s="428">
        <v>11</v>
      </c>
      <c r="D202" s="182" t="s">
        <v>1012</v>
      </c>
      <c r="E202" s="442"/>
      <c r="F202" s="158">
        <v>25</v>
      </c>
      <c r="G202" s="158">
        <v>60</v>
      </c>
      <c r="H202" s="158">
        <v>32</v>
      </c>
      <c r="I202" s="158">
        <v>33</v>
      </c>
      <c r="K202" s="178"/>
    </row>
    <row r="203" spans="1:11" ht="19.5" thickBot="1" x14ac:dyDescent="0.25">
      <c r="A203" s="751"/>
      <c r="B203" s="777"/>
      <c r="C203" s="428">
        <v>12</v>
      </c>
      <c r="D203" s="182" t="s">
        <v>148</v>
      </c>
      <c r="E203" s="442"/>
      <c r="F203" s="158">
        <v>46</v>
      </c>
      <c r="G203" s="158">
        <v>57</v>
      </c>
      <c r="H203" s="158">
        <v>52</v>
      </c>
      <c r="I203" s="158">
        <v>15</v>
      </c>
    </row>
    <row r="204" spans="1:11" ht="19.5" thickBot="1" x14ac:dyDescent="0.25">
      <c r="A204" s="751"/>
      <c r="B204" s="777"/>
      <c r="C204" s="428">
        <v>13</v>
      </c>
      <c r="D204" s="182" t="s">
        <v>1018</v>
      </c>
      <c r="E204" s="442"/>
      <c r="F204" s="158">
        <v>40</v>
      </c>
      <c r="G204" s="158">
        <v>15</v>
      </c>
      <c r="H204" s="158">
        <v>20</v>
      </c>
      <c r="I204" s="158">
        <v>18</v>
      </c>
    </row>
    <row r="205" spans="1:11" ht="19.5" thickBot="1" x14ac:dyDescent="0.25">
      <c r="A205" s="751"/>
      <c r="B205" s="777"/>
      <c r="C205" s="428">
        <v>14</v>
      </c>
      <c r="D205" s="182" t="s">
        <v>1013</v>
      </c>
      <c r="E205" s="442"/>
      <c r="F205" s="158">
        <v>25</v>
      </c>
      <c r="G205" s="158">
        <v>35</v>
      </c>
      <c r="H205" s="158">
        <v>30</v>
      </c>
      <c r="I205" s="158">
        <v>5</v>
      </c>
    </row>
    <row r="206" spans="1:11" ht="19.5" thickBot="1" x14ac:dyDescent="0.25">
      <c r="A206" s="751"/>
      <c r="B206" s="777"/>
      <c r="C206" s="433">
        <v>15</v>
      </c>
      <c r="D206" s="185" t="s">
        <v>1206</v>
      </c>
      <c r="E206" s="444"/>
      <c r="F206" s="186">
        <v>1</v>
      </c>
      <c r="G206" s="186">
        <v>21</v>
      </c>
      <c r="H206" s="186">
        <v>18</v>
      </c>
      <c r="I206" s="186">
        <v>15</v>
      </c>
    </row>
    <row r="207" spans="1:11" ht="19.5" thickBot="1" x14ac:dyDescent="0.25">
      <c r="A207" s="751"/>
      <c r="B207" s="777"/>
      <c r="C207" s="433">
        <v>16</v>
      </c>
      <c r="D207" s="185" t="s">
        <v>1014</v>
      </c>
      <c r="E207" s="444"/>
      <c r="F207" s="186">
        <v>105</v>
      </c>
      <c r="G207" s="186">
        <v>105</v>
      </c>
      <c r="H207" s="186">
        <v>95</v>
      </c>
      <c r="I207" s="186">
        <v>4</v>
      </c>
    </row>
    <row r="208" spans="1:11" ht="19.5" thickBot="1" x14ac:dyDescent="0.25">
      <c r="A208" s="751"/>
      <c r="B208" s="777"/>
      <c r="C208" s="428">
        <v>17</v>
      </c>
      <c r="D208" s="182" t="s">
        <v>1015</v>
      </c>
      <c r="E208" s="442"/>
      <c r="F208" s="158">
        <v>23</v>
      </c>
      <c r="G208" s="158">
        <v>21</v>
      </c>
      <c r="H208" s="158">
        <v>8</v>
      </c>
      <c r="I208" s="158">
        <v>0</v>
      </c>
    </row>
    <row r="209" spans="1:10" ht="19.5" thickBot="1" x14ac:dyDescent="0.25">
      <c r="A209" s="751"/>
      <c r="B209" s="777"/>
      <c r="C209" s="428"/>
      <c r="D209" s="182"/>
      <c r="E209" s="442"/>
      <c r="F209" s="158"/>
      <c r="G209" s="158"/>
      <c r="H209" s="158"/>
      <c r="I209" s="158"/>
    </row>
    <row r="210" spans="1:10" ht="19.5" thickBot="1" x14ac:dyDescent="0.25">
      <c r="A210" s="751"/>
      <c r="B210" s="777"/>
      <c r="C210" s="428"/>
      <c r="D210" s="182"/>
      <c r="E210" s="442"/>
      <c r="F210" s="158"/>
      <c r="G210" s="158"/>
      <c r="H210" s="158"/>
      <c r="I210" s="158"/>
    </row>
    <row r="211" spans="1:10" ht="18.75" thickBot="1" x14ac:dyDescent="0.3">
      <c r="A211" s="751"/>
      <c r="B211" s="777"/>
      <c r="C211" s="428"/>
      <c r="D211" s="3" t="s">
        <v>1505</v>
      </c>
      <c r="E211" s="420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 x14ac:dyDescent="0.25">
      <c r="A212" s="751"/>
      <c r="B212" s="777"/>
      <c r="C212" s="428"/>
      <c r="D212" s="3" t="s">
        <v>1507</v>
      </c>
      <c r="E212" s="420"/>
      <c r="F212" s="141">
        <f>(F211*1.73*380*0.9)/1000</f>
        <v>156.78989999999999</v>
      </c>
      <c r="G212" s="141">
        <f>(G211*1.73*380*0.9)/1000</f>
        <v>185.78124000000003</v>
      </c>
      <c r="H212" s="141">
        <f>(H211*1.73*380*0.9)/1000</f>
        <v>150.87330000000003</v>
      </c>
      <c r="I212" s="142"/>
      <c r="J212" s="177"/>
    </row>
    <row r="213" spans="1:10" ht="18.75" thickBot="1" x14ac:dyDescent="0.25">
      <c r="A213" s="751"/>
      <c r="B213" s="777"/>
      <c r="C213" s="428"/>
      <c r="D213" s="3" t="s">
        <v>1509</v>
      </c>
      <c r="E213" s="421"/>
      <c r="F213" s="742">
        <f>(F212+G212+H212)</f>
        <v>493.44444000000004</v>
      </c>
      <c r="G213" s="743"/>
      <c r="H213" s="743"/>
      <c r="I213" s="744"/>
    </row>
    <row r="214" spans="1:10" ht="21" thickBot="1" x14ac:dyDescent="0.25">
      <c r="A214" s="752"/>
      <c r="B214" s="778"/>
      <c r="C214" s="432"/>
      <c r="D214" s="9" t="s">
        <v>88</v>
      </c>
      <c r="E214" s="434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10" ht="19.5" thickBot="1" x14ac:dyDescent="0.25">
      <c r="A215" s="786"/>
      <c r="B215" s="774"/>
      <c r="C215" s="774"/>
      <c r="D215" s="774"/>
      <c r="E215" s="774"/>
      <c r="F215" s="774"/>
      <c r="G215" s="774"/>
      <c r="H215" s="774"/>
      <c r="I215" s="774"/>
    </row>
    <row r="216" spans="1:10" ht="54.75" thickBot="1" x14ac:dyDescent="0.25">
      <c r="A216" s="153" t="s">
        <v>1203</v>
      </c>
      <c r="B216" s="23"/>
      <c r="C216" s="414" t="s">
        <v>1630</v>
      </c>
      <c r="D216" s="130" t="s">
        <v>1543</v>
      </c>
      <c r="E216" s="417" t="s">
        <v>1629</v>
      </c>
      <c r="F216" s="175" t="str">
        <f>'Данные по ТП'!C36</f>
        <v>ТМ-630/10</v>
      </c>
      <c r="G216" s="132" t="s">
        <v>1544</v>
      </c>
      <c r="H216" s="131" t="s">
        <v>5</v>
      </c>
      <c r="I216" s="133">
        <f>'Данные по ТП'!F36</f>
        <v>64400</v>
      </c>
    </row>
    <row r="217" spans="1:10" ht="19.5" thickBot="1" x14ac:dyDescent="0.25">
      <c r="A217" s="728" t="s">
        <v>1205</v>
      </c>
      <c r="B217" s="731" t="s">
        <v>158</v>
      </c>
      <c r="C217" s="428">
        <v>1</v>
      </c>
      <c r="D217" s="182" t="s">
        <v>1020</v>
      </c>
      <c r="E217" s="442"/>
      <c r="F217" s="158">
        <v>4</v>
      </c>
      <c r="G217" s="158">
        <v>3</v>
      </c>
      <c r="H217" s="158">
        <v>1</v>
      </c>
      <c r="I217" s="158">
        <v>1</v>
      </c>
    </row>
    <row r="218" spans="1:10" ht="19.5" thickBot="1" x14ac:dyDescent="0.25">
      <c r="A218" s="751"/>
      <c r="B218" s="775"/>
      <c r="C218" s="428">
        <v>2</v>
      </c>
      <c r="D218" s="182" t="s">
        <v>1021</v>
      </c>
      <c r="E218" s="442"/>
      <c r="F218" s="158">
        <v>39</v>
      </c>
      <c r="G218" s="158">
        <v>36</v>
      </c>
      <c r="H218" s="158">
        <v>93</v>
      </c>
      <c r="I218" s="158">
        <v>35</v>
      </c>
    </row>
    <row r="219" spans="1:10" ht="19.5" thickBot="1" x14ac:dyDescent="0.25">
      <c r="A219" s="751"/>
      <c r="B219" s="775"/>
      <c r="C219" s="428">
        <v>3</v>
      </c>
      <c r="D219" s="182" t="s">
        <v>1022</v>
      </c>
      <c r="E219" s="442"/>
      <c r="F219" s="158">
        <v>0</v>
      </c>
      <c r="G219" s="158">
        <v>0</v>
      </c>
      <c r="H219" s="158">
        <v>0</v>
      </c>
      <c r="I219" s="158">
        <v>0</v>
      </c>
    </row>
    <row r="220" spans="1:10" ht="19.5" thickBot="1" x14ac:dyDescent="0.25">
      <c r="A220" s="751"/>
      <c r="B220" s="775"/>
      <c r="C220" s="428">
        <v>4</v>
      </c>
      <c r="D220" s="182" t="s">
        <v>1023</v>
      </c>
      <c r="E220" s="442"/>
      <c r="F220" s="158">
        <v>36</v>
      </c>
      <c r="G220" s="158">
        <v>23</v>
      </c>
      <c r="H220" s="158">
        <v>15</v>
      </c>
      <c r="I220" s="158">
        <v>20</v>
      </c>
    </row>
    <row r="221" spans="1:10" ht="19.5" thickBot="1" x14ac:dyDescent="0.25">
      <c r="A221" s="751"/>
      <c r="B221" s="775"/>
      <c r="C221" s="428">
        <v>5</v>
      </c>
      <c r="D221" s="182" t="s">
        <v>1024</v>
      </c>
      <c r="E221" s="442"/>
      <c r="F221" s="158">
        <v>4</v>
      </c>
      <c r="G221" s="158">
        <v>14</v>
      </c>
      <c r="H221" s="158">
        <v>18</v>
      </c>
      <c r="I221" s="158">
        <v>6</v>
      </c>
    </row>
    <row r="222" spans="1:10" ht="19.5" thickBot="1" x14ac:dyDescent="0.25">
      <c r="A222" s="751"/>
      <c r="B222" s="775"/>
      <c r="C222" s="428">
        <v>6</v>
      </c>
      <c r="D222" s="182" t="s">
        <v>1025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19.5" thickBot="1" x14ac:dyDescent="0.25">
      <c r="A223" s="751"/>
      <c r="B223" s="775"/>
      <c r="C223" s="428"/>
      <c r="D223" s="182"/>
      <c r="E223" s="442"/>
      <c r="F223" s="158"/>
      <c r="G223" s="158"/>
      <c r="H223" s="158"/>
      <c r="I223" s="158"/>
    </row>
    <row r="224" spans="1:10" ht="19.5" thickBot="1" x14ac:dyDescent="0.25">
      <c r="A224" s="751"/>
      <c r="B224" s="775"/>
      <c r="C224" s="428"/>
      <c r="D224" s="182"/>
      <c r="E224" s="442"/>
      <c r="F224" s="158"/>
      <c r="G224" s="158"/>
      <c r="H224" s="158"/>
      <c r="I224" s="158"/>
    </row>
    <row r="225" spans="1:11" ht="18.75" thickBot="1" x14ac:dyDescent="0.3">
      <c r="A225" s="751"/>
      <c r="B225" s="775"/>
      <c r="C225" s="428"/>
      <c r="D225" s="3" t="s">
        <v>1506</v>
      </c>
      <c r="E225" s="420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1" ht="19.5" thickBot="1" x14ac:dyDescent="0.25">
      <c r="A226" s="751"/>
      <c r="B226" s="775"/>
      <c r="C226" s="428"/>
      <c r="D226" s="3" t="s">
        <v>1507</v>
      </c>
      <c r="E226" s="420"/>
      <c r="F226" s="141">
        <f>(F225*1.73*380*0.9)/1000</f>
        <v>49.107780000000005</v>
      </c>
      <c r="G226" s="141">
        <f>(G225*1.73*380*0.9)/1000</f>
        <v>44.966159999999995</v>
      </c>
      <c r="H226" s="141">
        <f>(H225*1.73*380*0.9)/1000</f>
        <v>75.140820000000005</v>
      </c>
      <c r="I226" s="142"/>
      <c r="J226" s="177"/>
    </row>
    <row r="227" spans="1:11" ht="18.75" thickBot="1" x14ac:dyDescent="0.25">
      <c r="A227" s="751"/>
      <c r="B227" s="775"/>
      <c r="C227" s="428"/>
      <c r="D227" s="3" t="s">
        <v>1508</v>
      </c>
      <c r="E227" s="421"/>
      <c r="F227" s="742">
        <f>(F226+G226+H226)</f>
        <v>169.21476000000001</v>
      </c>
      <c r="G227" s="743"/>
      <c r="H227" s="743"/>
      <c r="I227" s="744"/>
      <c r="J227" s="177"/>
    </row>
    <row r="228" spans="1:11" ht="19.5" thickBot="1" x14ac:dyDescent="0.25">
      <c r="A228" s="751"/>
      <c r="B228" s="775"/>
      <c r="C228" s="431"/>
      <c r="D228" s="765"/>
      <c r="E228" s="766"/>
      <c r="F228" s="766"/>
      <c r="G228" s="766"/>
      <c r="H228" s="766"/>
      <c r="I228" s="779"/>
    </row>
    <row r="229" spans="1:11" ht="54.75" thickBot="1" x14ac:dyDescent="0.25">
      <c r="A229" s="751"/>
      <c r="B229" s="775"/>
      <c r="C229" s="414" t="s">
        <v>1630</v>
      </c>
      <c r="D229" s="130" t="s">
        <v>1519</v>
      </c>
      <c r="E229" s="417" t="s">
        <v>1629</v>
      </c>
      <c r="F229" s="175" t="str">
        <f>'Данные по ТП'!C37</f>
        <v>ТМ-630/10</v>
      </c>
      <c r="G229" s="132" t="s">
        <v>1544</v>
      </c>
      <c r="H229" s="131" t="s">
        <v>5</v>
      </c>
      <c r="I229" s="133">
        <f>'Данные по ТП'!F37</f>
        <v>19812</v>
      </c>
    </row>
    <row r="230" spans="1:11" ht="19.5" thickBot="1" x14ac:dyDescent="0.25">
      <c r="A230" s="751"/>
      <c r="B230" s="775"/>
      <c r="C230" s="428">
        <v>9</v>
      </c>
      <c r="D230" s="182" t="s">
        <v>1026</v>
      </c>
      <c r="E230" s="442"/>
      <c r="F230" s="158">
        <v>0</v>
      </c>
      <c r="G230" s="158">
        <v>0</v>
      </c>
      <c r="H230" s="158">
        <v>1</v>
      </c>
      <c r="I230" s="158">
        <v>3</v>
      </c>
      <c r="K230" s="178"/>
    </row>
    <row r="231" spans="1:11" ht="19.5" thickBot="1" x14ac:dyDescent="0.25">
      <c r="A231" s="751"/>
      <c r="B231" s="775"/>
      <c r="C231" s="428">
        <v>10</v>
      </c>
      <c r="D231" s="182" t="s">
        <v>1027</v>
      </c>
      <c r="E231" s="442"/>
      <c r="F231" s="158">
        <v>0</v>
      </c>
      <c r="G231" s="158">
        <v>0</v>
      </c>
      <c r="H231" s="158">
        <v>0</v>
      </c>
      <c r="I231" s="158">
        <v>0</v>
      </c>
    </row>
    <row r="232" spans="1:11" ht="19.5" thickBot="1" x14ac:dyDescent="0.25">
      <c r="A232" s="751"/>
      <c r="B232" s="775"/>
      <c r="C232" s="428">
        <v>11</v>
      </c>
      <c r="D232" s="182" t="s">
        <v>1028</v>
      </c>
      <c r="E232" s="442"/>
      <c r="F232" s="158">
        <v>49</v>
      </c>
      <c r="G232" s="158">
        <v>16</v>
      </c>
      <c r="H232" s="158">
        <v>46</v>
      </c>
      <c r="I232" s="158">
        <v>15</v>
      </c>
    </row>
    <row r="233" spans="1:11" ht="19.5" thickBot="1" x14ac:dyDescent="0.25">
      <c r="A233" s="751"/>
      <c r="B233" s="775"/>
      <c r="C233" s="428">
        <v>12</v>
      </c>
      <c r="D233" s="182" t="s">
        <v>1031</v>
      </c>
      <c r="E233" s="442"/>
      <c r="F233" s="158">
        <v>28</v>
      </c>
      <c r="G233" s="158">
        <v>29</v>
      </c>
      <c r="H233" s="158">
        <v>20</v>
      </c>
      <c r="I233" s="158">
        <v>6</v>
      </c>
    </row>
    <row r="234" spans="1:11" ht="19.5" thickBot="1" x14ac:dyDescent="0.25">
      <c r="A234" s="751"/>
      <c r="B234" s="775"/>
      <c r="C234" s="428">
        <v>13</v>
      </c>
      <c r="D234" s="182" t="s">
        <v>1029</v>
      </c>
      <c r="E234" s="442"/>
      <c r="F234" s="158">
        <v>0</v>
      </c>
      <c r="G234" s="158">
        <v>0</v>
      </c>
      <c r="H234" s="158">
        <v>0</v>
      </c>
      <c r="I234" s="158">
        <v>0</v>
      </c>
    </row>
    <row r="235" spans="1:11" ht="19.5" thickBot="1" x14ac:dyDescent="0.25">
      <c r="A235" s="751"/>
      <c r="B235" s="775"/>
      <c r="C235" s="428">
        <v>14</v>
      </c>
      <c r="D235" s="182" t="s">
        <v>1030</v>
      </c>
      <c r="E235" s="442"/>
      <c r="F235" s="158">
        <v>72</v>
      </c>
      <c r="G235" s="158">
        <v>67</v>
      </c>
      <c r="H235" s="158">
        <v>102</v>
      </c>
      <c r="I235" s="158">
        <v>34</v>
      </c>
    </row>
    <row r="236" spans="1:11" ht="19.5" thickBot="1" x14ac:dyDescent="0.25">
      <c r="A236" s="751"/>
      <c r="B236" s="775"/>
      <c r="C236" s="428"/>
      <c r="D236" s="182"/>
      <c r="E236" s="442"/>
      <c r="F236" s="158"/>
      <c r="G236" s="158"/>
      <c r="H236" s="158"/>
      <c r="I236" s="158"/>
    </row>
    <row r="237" spans="1:11" ht="19.5" thickBot="1" x14ac:dyDescent="0.25">
      <c r="A237" s="751"/>
      <c r="B237" s="775"/>
      <c r="C237" s="428"/>
      <c r="D237" s="182"/>
      <c r="E237" s="442"/>
      <c r="F237" s="158"/>
      <c r="G237" s="158"/>
      <c r="H237" s="158"/>
      <c r="I237" s="158"/>
    </row>
    <row r="238" spans="1:11" ht="18.75" thickBot="1" x14ac:dyDescent="0.3">
      <c r="A238" s="751"/>
      <c r="B238" s="775"/>
      <c r="C238" s="428"/>
      <c r="D238" s="3" t="s">
        <v>1505</v>
      </c>
      <c r="E238" s="420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1" ht="22.5" customHeight="1" thickBot="1" x14ac:dyDescent="0.25">
      <c r="A239" s="751"/>
      <c r="B239" s="775"/>
      <c r="C239" s="428"/>
      <c r="D239" s="3" t="s">
        <v>1507</v>
      </c>
      <c r="E239" s="420"/>
      <c r="F239" s="141">
        <f>(F238*1.73*380*0.9)/1000</f>
        <v>88.157339999999991</v>
      </c>
      <c r="G239" s="141">
        <f>(G238*1.73*380*0.9)/1000</f>
        <v>66.265919999999994</v>
      </c>
      <c r="H239" s="141">
        <f>(H238*1.73*380*0.9)/1000</f>
        <v>99.99054000000001</v>
      </c>
      <c r="I239" s="142"/>
      <c r="J239" s="177"/>
    </row>
    <row r="240" spans="1:11" ht="18.75" thickBot="1" x14ac:dyDescent="0.25">
      <c r="A240" s="751"/>
      <c r="B240" s="775"/>
      <c r="C240" s="428"/>
      <c r="D240" s="3" t="s">
        <v>1509</v>
      </c>
      <c r="E240" s="421"/>
      <c r="F240" s="742">
        <f>(F239+G239+H239)</f>
        <v>254.41379999999998</v>
      </c>
      <c r="G240" s="743"/>
      <c r="H240" s="743"/>
      <c r="I240" s="744"/>
    </row>
    <row r="241" spans="1:9" ht="21" thickBot="1" x14ac:dyDescent="0.25">
      <c r="A241" s="752"/>
      <c r="B241" s="776"/>
      <c r="C241" s="432"/>
      <c r="D241" s="9" t="s">
        <v>88</v>
      </c>
      <c r="E241" s="434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 x14ac:dyDescent="0.3">
      <c r="A242" s="180"/>
      <c r="B242" s="103"/>
      <c r="C242" s="440"/>
      <c r="D242" s="103"/>
      <c r="E242" s="440"/>
      <c r="F242" s="181"/>
      <c r="G242" s="103"/>
      <c r="H242" s="103"/>
      <c r="I242" s="103"/>
    </row>
    <row r="243" spans="1:9" x14ac:dyDescent="0.25">
      <c r="A243" s="103"/>
      <c r="B243" s="103"/>
      <c r="C243" s="440"/>
      <c r="D243" s="103"/>
      <c r="E243" s="440"/>
      <c r="F243" s="181"/>
      <c r="G243" s="103"/>
      <c r="H243" s="103"/>
      <c r="I243" s="103"/>
    </row>
    <row r="244" spans="1:9" x14ac:dyDescent="0.25">
      <c r="A244" s="103"/>
      <c r="B244" s="103"/>
      <c r="C244" s="440"/>
      <c r="D244" s="103"/>
      <c r="E244" s="440"/>
      <c r="F244" s="181"/>
      <c r="G244" s="103"/>
      <c r="H244" s="103"/>
      <c r="I244" s="103"/>
    </row>
    <row r="245" spans="1:9" s="103" customFormat="1" ht="73.5" customHeight="1" x14ac:dyDescent="0.25">
      <c r="C245" s="440"/>
      <c r="E245" s="440"/>
      <c r="F245" s="181"/>
    </row>
    <row r="246" spans="1:9" s="103" customFormat="1" x14ac:dyDescent="0.25">
      <c r="C246" s="440"/>
      <c r="E246" s="440"/>
      <c r="F246" s="181"/>
    </row>
    <row r="247" spans="1:9" s="103" customFormat="1" x14ac:dyDescent="0.25">
      <c r="C247" s="440"/>
      <c r="E247" s="440"/>
      <c r="F247" s="181"/>
    </row>
    <row r="248" spans="1:9" s="103" customFormat="1" x14ac:dyDescent="0.25">
      <c r="C248" s="440"/>
      <c r="E248" s="440"/>
      <c r="F248" s="181"/>
    </row>
    <row r="249" spans="1:9" s="103" customFormat="1" x14ac:dyDescent="0.25">
      <c r="C249" s="440"/>
      <c r="E249" s="440"/>
      <c r="F249" s="181"/>
    </row>
    <row r="250" spans="1:9" s="103" customFormat="1" x14ac:dyDescent="0.25">
      <c r="C250" s="440"/>
      <c r="E250" s="440"/>
      <c r="F250" s="181"/>
    </row>
    <row r="251" spans="1:9" s="103" customFormat="1" x14ac:dyDescent="0.25">
      <c r="C251" s="440"/>
      <c r="E251" s="440"/>
      <c r="F251" s="181"/>
    </row>
    <row r="252" spans="1:9" s="103" customFormat="1" x14ac:dyDescent="0.25">
      <c r="C252" s="440"/>
      <c r="E252" s="440"/>
      <c r="F252" s="181"/>
    </row>
    <row r="253" spans="1:9" s="103" customFormat="1" x14ac:dyDescent="0.25">
      <c r="C253" s="440"/>
      <c r="E253" s="440"/>
      <c r="F253" s="181"/>
    </row>
    <row r="254" spans="1:9" s="103" customFormat="1" x14ac:dyDescent="0.25">
      <c r="C254" s="440"/>
      <c r="E254" s="440"/>
      <c r="F254" s="181"/>
    </row>
    <row r="255" spans="1:9" s="103" customFormat="1" x14ac:dyDescent="0.25">
      <c r="C255" s="440"/>
      <c r="E255" s="440"/>
      <c r="F255" s="181"/>
    </row>
    <row r="256" spans="1:9" s="103" customFormat="1" x14ac:dyDescent="0.25">
      <c r="C256" s="440"/>
      <c r="E256" s="440"/>
      <c r="F256" s="181"/>
    </row>
    <row r="257" spans="3:6" s="103" customFormat="1" x14ac:dyDescent="0.25">
      <c r="C257" s="440"/>
      <c r="E257" s="440"/>
      <c r="F257" s="181"/>
    </row>
    <row r="258" spans="3:6" s="103" customFormat="1" x14ac:dyDescent="0.25">
      <c r="C258" s="440"/>
      <c r="E258" s="440"/>
      <c r="F258" s="181"/>
    </row>
    <row r="259" spans="3:6" s="103" customFormat="1" x14ac:dyDescent="0.25">
      <c r="C259" s="440"/>
      <c r="E259" s="440"/>
      <c r="F259" s="181"/>
    </row>
    <row r="260" spans="3:6" s="103" customFormat="1" x14ac:dyDescent="0.25">
      <c r="C260" s="440"/>
      <c r="E260" s="440"/>
      <c r="F260" s="181"/>
    </row>
    <row r="261" spans="3:6" s="103" customFormat="1" x14ac:dyDescent="0.25">
      <c r="C261" s="440"/>
      <c r="E261" s="440"/>
      <c r="F261" s="181"/>
    </row>
    <row r="262" spans="3:6" s="103" customFormat="1" x14ac:dyDescent="0.25">
      <c r="C262" s="440"/>
      <c r="E262" s="440"/>
      <c r="F262" s="181"/>
    </row>
    <row r="263" spans="3:6" s="103" customFormat="1" x14ac:dyDescent="0.25">
      <c r="C263" s="440"/>
      <c r="E263" s="440"/>
      <c r="F263" s="181"/>
    </row>
    <row r="264" spans="3:6" s="103" customFormat="1" x14ac:dyDescent="0.25">
      <c r="C264" s="440"/>
      <c r="E264" s="440"/>
      <c r="F264" s="181"/>
    </row>
    <row r="265" spans="3:6" s="103" customFormat="1" x14ac:dyDescent="0.25">
      <c r="C265" s="440"/>
      <c r="E265" s="440"/>
      <c r="F265" s="181"/>
    </row>
    <row r="266" spans="3:6" s="103" customFormat="1" x14ac:dyDescent="0.25">
      <c r="C266" s="440"/>
      <c r="E266" s="440"/>
      <c r="F266" s="181"/>
    </row>
    <row r="267" spans="3:6" s="103" customFormat="1" x14ac:dyDescent="0.25">
      <c r="C267" s="440"/>
      <c r="E267" s="440"/>
      <c r="F267" s="181"/>
    </row>
    <row r="268" spans="3:6" s="103" customFormat="1" x14ac:dyDescent="0.25">
      <c r="C268" s="440"/>
      <c r="E268" s="440"/>
      <c r="F268" s="181"/>
    </row>
    <row r="269" spans="3:6" s="103" customFormat="1" x14ac:dyDescent="0.25">
      <c r="C269" s="440"/>
      <c r="E269" s="440"/>
      <c r="F269" s="181"/>
    </row>
    <row r="270" spans="3:6" s="103" customFormat="1" x14ac:dyDescent="0.25">
      <c r="C270" s="440"/>
      <c r="E270" s="440"/>
      <c r="F270" s="181"/>
    </row>
    <row r="271" spans="3:6" s="103" customFormat="1" x14ac:dyDescent="0.25">
      <c r="C271" s="440"/>
      <c r="E271" s="440"/>
      <c r="F271" s="181"/>
    </row>
    <row r="272" spans="3:6" s="103" customFormat="1" x14ac:dyDescent="0.25">
      <c r="C272" s="440"/>
      <c r="E272" s="440"/>
      <c r="F272" s="181"/>
    </row>
    <row r="273" spans="3:6" s="103" customFormat="1" x14ac:dyDescent="0.25">
      <c r="C273" s="440"/>
      <c r="E273" s="440"/>
      <c r="F273" s="181"/>
    </row>
    <row r="274" spans="3:6" s="103" customFormat="1" x14ac:dyDescent="0.25">
      <c r="C274" s="440"/>
      <c r="E274" s="440"/>
      <c r="F274" s="181"/>
    </row>
    <row r="275" spans="3:6" s="103" customFormat="1" x14ac:dyDescent="0.25">
      <c r="C275" s="440"/>
      <c r="E275" s="440"/>
      <c r="F275" s="181"/>
    </row>
    <row r="276" spans="3:6" s="103" customFormat="1" x14ac:dyDescent="0.25">
      <c r="C276" s="440"/>
      <c r="E276" s="440"/>
      <c r="F276" s="181"/>
    </row>
    <row r="277" spans="3:6" s="103" customFormat="1" x14ac:dyDescent="0.25">
      <c r="C277" s="440"/>
      <c r="E277" s="440"/>
      <c r="F277" s="181"/>
    </row>
    <row r="278" spans="3:6" s="103" customFormat="1" x14ac:dyDescent="0.25">
      <c r="C278" s="440"/>
      <c r="E278" s="440"/>
      <c r="F278" s="181"/>
    </row>
    <row r="279" spans="3:6" s="103" customFormat="1" x14ac:dyDescent="0.25">
      <c r="C279" s="440"/>
      <c r="E279" s="440"/>
      <c r="F279" s="181"/>
    </row>
    <row r="280" spans="3:6" s="103" customFormat="1" x14ac:dyDescent="0.25">
      <c r="C280" s="440"/>
      <c r="E280" s="440"/>
      <c r="F280" s="181"/>
    </row>
    <row r="281" spans="3:6" s="103" customFormat="1" x14ac:dyDescent="0.25">
      <c r="C281" s="440"/>
      <c r="E281" s="440"/>
      <c r="F281" s="181"/>
    </row>
    <row r="282" spans="3:6" s="103" customFormat="1" x14ac:dyDescent="0.25">
      <c r="C282" s="440"/>
      <c r="E282" s="440"/>
      <c r="F282" s="181"/>
    </row>
    <row r="283" spans="3:6" s="103" customFormat="1" x14ac:dyDescent="0.25">
      <c r="C283" s="440"/>
      <c r="E283" s="440"/>
      <c r="F283" s="181"/>
    </row>
    <row r="284" spans="3:6" s="103" customFormat="1" x14ac:dyDescent="0.25">
      <c r="C284" s="440"/>
      <c r="E284" s="440"/>
      <c r="F284" s="181"/>
    </row>
    <row r="285" spans="3:6" s="103" customFormat="1" x14ac:dyDescent="0.25">
      <c r="C285" s="440"/>
      <c r="E285" s="440"/>
      <c r="F285" s="181"/>
    </row>
    <row r="286" spans="3:6" s="103" customFormat="1" x14ac:dyDescent="0.25">
      <c r="C286" s="440"/>
      <c r="E286" s="440"/>
      <c r="F286" s="181"/>
    </row>
    <row r="287" spans="3:6" s="103" customFormat="1" x14ac:dyDescent="0.25">
      <c r="C287" s="440"/>
      <c r="E287" s="440"/>
      <c r="F287" s="181"/>
    </row>
    <row r="288" spans="3:6" s="103" customFormat="1" x14ac:dyDescent="0.25">
      <c r="C288" s="440"/>
      <c r="E288" s="440"/>
      <c r="F288" s="181"/>
    </row>
    <row r="289" spans="3:6" s="103" customFormat="1" x14ac:dyDescent="0.25">
      <c r="C289" s="440"/>
      <c r="E289" s="440"/>
      <c r="F289" s="181"/>
    </row>
    <row r="290" spans="3:6" s="103" customFormat="1" x14ac:dyDescent="0.25">
      <c r="C290" s="440"/>
      <c r="E290" s="440"/>
      <c r="F290" s="181"/>
    </row>
    <row r="291" spans="3:6" s="103" customFormat="1" x14ac:dyDescent="0.25">
      <c r="C291" s="440"/>
      <c r="E291" s="440"/>
      <c r="F291" s="181"/>
    </row>
    <row r="292" spans="3:6" s="103" customFormat="1" x14ac:dyDescent="0.25">
      <c r="C292" s="440"/>
      <c r="E292" s="440"/>
      <c r="F292" s="181"/>
    </row>
    <row r="293" spans="3:6" s="103" customFormat="1" x14ac:dyDescent="0.25">
      <c r="C293" s="440"/>
      <c r="E293" s="440"/>
      <c r="F293" s="181"/>
    </row>
    <row r="294" spans="3:6" s="103" customFormat="1" x14ac:dyDescent="0.25">
      <c r="C294" s="440"/>
      <c r="E294" s="440"/>
      <c r="F294" s="181"/>
    </row>
    <row r="295" spans="3:6" s="103" customFormat="1" x14ac:dyDescent="0.25">
      <c r="C295" s="440"/>
      <c r="E295" s="440"/>
      <c r="F295" s="181"/>
    </row>
    <row r="296" spans="3:6" s="103" customFormat="1" x14ac:dyDescent="0.25">
      <c r="C296" s="440"/>
      <c r="E296" s="440"/>
      <c r="F296" s="181"/>
    </row>
    <row r="297" spans="3:6" s="103" customFormat="1" x14ac:dyDescent="0.25">
      <c r="C297" s="440"/>
      <c r="E297" s="440"/>
      <c r="F297" s="181"/>
    </row>
    <row r="298" spans="3:6" s="103" customFormat="1" x14ac:dyDescent="0.25">
      <c r="C298" s="440"/>
      <c r="E298" s="440"/>
      <c r="F298" s="181"/>
    </row>
    <row r="299" spans="3:6" s="103" customFormat="1" x14ac:dyDescent="0.25">
      <c r="C299" s="440"/>
      <c r="E299" s="440"/>
      <c r="F299" s="181"/>
    </row>
    <row r="300" spans="3:6" s="103" customFormat="1" x14ac:dyDescent="0.25">
      <c r="C300" s="440"/>
      <c r="E300" s="440"/>
      <c r="F300" s="181"/>
    </row>
    <row r="301" spans="3:6" s="103" customFormat="1" x14ac:dyDescent="0.25">
      <c r="C301" s="440"/>
      <c r="E301" s="440"/>
      <c r="F301" s="181"/>
    </row>
    <row r="302" spans="3:6" s="103" customFormat="1" x14ac:dyDescent="0.25">
      <c r="C302" s="440"/>
      <c r="E302" s="440"/>
      <c r="F302" s="181"/>
    </row>
    <row r="303" spans="3:6" s="103" customFormat="1" x14ac:dyDescent="0.25">
      <c r="C303" s="440"/>
      <c r="E303" s="440"/>
      <c r="F303" s="181"/>
    </row>
    <row r="304" spans="3:6" s="103" customFormat="1" x14ac:dyDescent="0.25">
      <c r="C304" s="440"/>
      <c r="E304" s="440"/>
      <c r="F304" s="181"/>
    </row>
    <row r="305" spans="3:6" s="103" customFormat="1" x14ac:dyDescent="0.25">
      <c r="C305" s="440"/>
      <c r="E305" s="440"/>
      <c r="F305" s="181"/>
    </row>
    <row r="306" spans="3:6" s="103" customFormat="1" x14ac:dyDescent="0.25">
      <c r="C306" s="440"/>
      <c r="E306" s="440"/>
      <c r="F306" s="181"/>
    </row>
    <row r="307" spans="3:6" s="103" customFormat="1" x14ac:dyDescent="0.25">
      <c r="C307" s="440"/>
      <c r="E307" s="440"/>
      <c r="F307" s="181"/>
    </row>
    <row r="308" spans="3:6" s="103" customFormat="1" x14ac:dyDescent="0.25">
      <c r="C308" s="440"/>
      <c r="E308" s="440"/>
      <c r="F308" s="181"/>
    </row>
    <row r="309" spans="3:6" s="103" customFormat="1" x14ac:dyDescent="0.25">
      <c r="C309" s="440"/>
      <c r="E309" s="440"/>
      <c r="F309" s="181"/>
    </row>
    <row r="310" spans="3:6" s="103" customFormat="1" x14ac:dyDescent="0.25">
      <c r="C310" s="440"/>
      <c r="E310" s="440"/>
      <c r="F310" s="181"/>
    </row>
    <row r="311" spans="3:6" s="103" customFormat="1" x14ac:dyDescent="0.25">
      <c r="C311" s="440"/>
      <c r="E311" s="440"/>
      <c r="F311" s="181"/>
    </row>
    <row r="312" spans="3:6" s="103" customFormat="1" x14ac:dyDescent="0.25">
      <c r="C312" s="440"/>
      <c r="E312" s="440"/>
      <c r="F312" s="181"/>
    </row>
    <row r="313" spans="3:6" s="103" customFormat="1" x14ac:dyDescent="0.25">
      <c r="C313" s="440"/>
      <c r="E313" s="440"/>
      <c r="F313" s="181"/>
    </row>
    <row r="314" spans="3:6" s="103" customFormat="1" x14ac:dyDescent="0.25">
      <c r="C314" s="440"/>
      <c r="E314" s="440"/>
      <c r="F314" s="181"/>
    </row>
    <row r="315" spans="3:6" s="103" customFormat="1" x14ac:dyDescent="0.25">
      <c r="C315" s="440"/>
      <c r="E315" s="440"/>
      <c r="F315" s="181"/>
    </row>
    <row r="316" spans="3:6" s="103" customFormat="1" x14ac:dyDescent="0.25">
      <c r="C316" s="440"/>
      <c r="E316" s="440"/>
      <c r="F316" s="181"/>
    </row>
    <row r="317" spans="3:6" s="103" customFormat="1" x14ac:dyDescent="0.25">
      <c r="C317" s="440"/>
      <c r="E317" s="440"/>
      <c r="F317" s="181"/>
    </row>
    <row r="318" spans="3:6" s="103" customFormat="1" x14ac:dyDescent="0.25">
      <c r="C318" s="440"/>
      <c r="E318" s="440"/>
      <c r="F318" s="181"/>
    </row>
  </sheetData>
  <mergeCells count="50">
    <mergeCell ref="D24:I24"/>
    <mergeCell ref="A40:I40"/>
    <mergeCell ref="D55:I55"/>
    <mergeCell ref="D112:I112"/>
    <mergeCell ref="D139:I139"/>
    <mergeCell ref="F85:I85"/>
    <mergeCell ref="F95:I95"/>
    <mergeCell ref="F111:I111"/>
    <mergeCell ref="F126:I126"/>
    <mergeCell ref="F138:I138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D198:I198"/>
    <mergeCell ref="D228:I228"/>
    <mergeCell ref="F1:F5"/>
    <mergeCell ref="G1:G5"/>
    <mergeCell ref="H1:H5"/>
    <mergeCell ref="I1:I5"/>
    <mergeCell ref="A97:I97"/>
    <mergeCell ref="A73:A96"/>
    <mergeCell ref="B73:B96"/>
    <mergeCell ref="A7:A39"/>
    <mergeCell ref="A42:A70"/>
    <mergeCell ref="A71:I71"/>
    <mergeCell ref="B42:B70"/>
    <mergeCell ref="B7:B39"/>
    <mergeCell ref="F23:I23"/>
    <mergeCell ref="F38:I38"/>
    <mergeCell ref="F54:I54"/>
    <mergeCell ref="F69:I69"/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  <mergeCell ref="F166:I166"/>
    <mergeCell ref="D167:I16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BO611"/>
  <sheetViews>
    <sheetView topLeftCell="A250" zoomScale="85" zoomScaleNormal="85" workbookViewId="0">
      <selection activeCell="F266" sqref="F266"/>
    </sheetView>
  </sheetViews>
  <sheetFormatPr defaultRowHeight="18" x14ac:dyDescent="0.25"/>
  <cols>
    <col min="1" max="1" width="27.28515625" customWidth="1"/>
    <col min="3" max="3" width="11.28515625" style="441" customWidth="1"/>
    <col min="4" max="4" width="63.140625" customWidth="1"/>
    <col min="5" max="5" width="16.5703125" style="416" customWidth="1"/>
    <col min="6" max="6" width="21.140625" style="176" customWidth="1"/>
    <col min="7" max="7" width="10" customWidth="1"/>
    <col min="8" max="8" width="14" customWidth="1"/>
    <col min="9" max="9" width="15.7109375" customWidth="1"/>
    <col min="10" max="10" width="12.5703125" style="103" customWidth="1"/>
    <col min="11" max="59" width="9.140625" style="103"/>
  </cols>
  <sheetData>
    <row r="1" spans="1:10" ht="18.75" x14ac:dyDescent="0.2">
      <c r="A1" s="4" t="s">
        <v>238</v>
      </c>
      <c r="B1" s="17" t="s">
        <v>5</v>
      </c>
      <c r="C1" s="424"/>
      <c r="D1" s="17" t="s">
        <v>5</v>
      </c>
      <c r="E1" s="424"/>
      <c r="F1" s="753" t="s">
        <v>9</v>
      </c>
      <c r="G1" s="753" t="s">
        <v>10</v>
      </c>
      <c r="H1" s="801" t="s">
        <v>11</v>
      </c>
      <c r="I1" s="753" t="s">
        <v>237</v>
      </c>
    </row>
    <row r="2" spans="1:10" ht="18.75" x14ac:dyDescent="0.2">
      <c r="A2" s="27" t="s">
        <v>239</v>
      </c>
      <c r="B2" s="18" t="s">
        <v>6</v>
      </c>
      <c r="C2" s="425"/>
      <c r="D2" s="18" t="s">
        <v>7</v>
      </c>
      <c r="E2" s="425"/>
      <c r="F2" s="798"/>
      <c r="G2" s="798"/>
      <c r="H2" s="802"/>
      <c r="I2" s="798"/>
    </row>
    <row r="3" spans="1:10" ht="18.75" x14ac:dyDescent="0.2">
      <c r="A3" s="27" t="s">
        <v>2</v>
      </c>
      <c r="B3" s="34"/>
      <c r="C3" s="426"/>
      <c r="D3" s="18" t="s">
        <v>95</v>
      </c>
      <c r="E3" s="425"/>
      <c r="F3" s="798"/>
      <c r="G3" s="798"/>
      <c r="H3" s="802"/>
      <c r="I3" s="798"/>
    </row>
    <row r="4" spans="1:10" ht="18.75" x14ac:dyDescent="0.2">
      <c r="A4" s="27" t="s">
        <v>240</v>
      </c>
      <c r="B4" s="34"/>
      <c r="C4" s="426"/>
      <c r="D4" s="34"/>
      <c r="E4" s="435"/>
      <c r="F4" s="798"/>
      <c r="G4" s="798"/>
      <c r="H4" s="802"/>
      <c r="I4" s="798"/>
    </row>
    <row r="5" spans="1:10" ht="19.5" thickBot="1" x14ac:dyDescent="0.25">
      <c r="A5" s="29" t="s">
        <v>4</v>
      </c>
      <c r="B5" s="35"/>
      <c r="C5" s="427"/>
      <c r="D5" s="35"/>
      <c r="E5" s="436"/>
      <c r="F5" s="799"/>
      <c r="G5" s="799"/>
      <c r="H5" s="803"/>
      <c r="I5" s="799"/>
    </row>
    <row r="6" spans="1:10" ht="39" customHeight="1" thickBot="1" x14ac:dyDescent="0.35">
      <c r="A6" s="192" t="s">
        <v>1207</v>
      </c>
      <c r="B6" s="31"/>
      <c r="C6" s="414" t="s">
        <v>1630</v>
      </c>
      <c r="D6" s="143" t="s">
        <v>1543</v>
      </c>
      <c r="E6" s="417" t="s">
        <v>1629</v>
      </c>
      <c r="F6" s="146" t="str">
        <f>'Данные по ТП'!C38</f>
        <v>ТМ-250/10</v>
      </c>
      <c r="G6" s="145" t="s">
        <v>1544</v>
      </c>
      <c r="H6" s="144" t="s">
        <v>5</v>
      </c>
      <c r="I6" s="144">
        <f>'Данные по ТП'!F38</f>
        <v>979264</v>
      </c>
    </row>
    <row r="7" spans="1:10" ht="18" customHeight="1" thickBot="1" x14ac:dyDescent="0.35">
      <c r="A7" s="728" t="s">
        <v>1195</v>
      </c>
      <c r="B7" s="731" t="s">
        <v>241</v>
      </c>
      <c r="C7" s="428">
        <v>1</v>
      </c>
      <c r="D7" s="193" t="s">
        <v>1104</v>
      </c>
      <c r="E7" s="423"/>
      <c r="F7" s="158"/>
      <c r="G7" s="158"/>
      <c r="H7" s="186"/>
      <c r="I7" s="186"/>
    </row>
    <row r="8" spans="1:10" ht="19.5" customHeight="1" thickBot="1" x14ac:dyDescent="0.35">
      <c r="A8" s="791"/>
      <c r="B8" s="775"/>
      <c r="C8" s="428">
        <v>2</v>
      </c>
      <c r="D8" s="193" t="s">
        <v>1103</v>
      </c>
      <c r="E8" s="423"/>
      <c r="F8" s="158"/>
      <c r="G8" s="158"/>
      <c r="H8" s="186">
        <v>18</v>
      </c>
      <c r="I8" s="186">
        <v>18</v>
      </c>
    </row>
    <row r="9" spans="1:10" ht="21" customHeight="1" thickBot="1" x14ac:dyDescent="0.35">
      <c r="A9" s="791"/>
      <c r="B9" s="775"/>
      <c r="C9" s="428">
        <v>3</v>
      </c>
      <c r="D9" s="193" t="s">
        <v>1208</v>
      </c>
      <c r="E9" s="423"/>
      <c r="F9" s="158">
        <v>0</v>
      </c>
      <c r="G9" s="158">
        <v>0</v>
      </c>
      <c r="H9" s="186">
        <v>0</v>
      </c>
      <c r="I9" s="186">
        <v>0</v>
      </c>
    </row>
    <row r="10" spans="1:10" ht="18" customHeight="1" thickBot="1" x14ac:dyDescent="0.35">
      <c r="A10" s="791"/>
      <c r="B10" s="775"/>
      <c r="C10" s="428">
        <v>4</v>
      </c>
      <c r="D10" s="193" t="s">
        <v>1035</v>
      </c>
      <c r="E10" s="423"/>
      <c r="F10" s="158">
        <v>33</v>
      </c>
      <c r="G10" s="158">
        <v>40</v>
      </c>
      <c r="H10" s="186">
        <v>23</v>
      </c>
      <c r="I10" s="186">
        <v>10</v>
      </c>
    </row>
    <row r="11" spans="1:10" ht="18" customHeight="1" thickBot="1" x14ac:dyDescent="0.35">
      <c r="A11" s="791"/>
      <c r="B11" s="775"/>
      <c r="C11" s="428">
        <v>10</v>
      </c>
      <c r="D11" s="193" t="s">
        <v>159</v>
      </c>
      <c r="E11" s="423"/>
      <c r="F11" s="158">
        <v>36</v>
      </c>
      <c r="G11" s="158">
        <v>55</v>
      </c>
      <c r="H11" s="186">
        <v>55</v>
      </c>
      <c r="I11" s="186">
        <v>12</v>
      </c>
    </row>
    <row r="12" spans="1:10" ht="18" customHeight="1" thickBot="1" x14ac:dyDescent="0.35">
      <c r="A12" s="791"/>
      <c r="B12" s="775"/>
      <c r="C12" s="428">
        <v>12</v>
      </c>
      <c r="D12" s="193" t="s">
        <v>1105</v>
      </c>
      <c r="E12" s="423"/>
      <c r="F12" s="158"/>
      <c r="G12" s="158"/>
      <c r="H12" s="186"/>
      <c r="I12" s="186"/>
    </row>
    <row r="13" spans="1:10" ht="18" customHeight="1" thickBot="1" x14ac:dyDescent="0.35">
      <c r="A13" s="791"/>
      <c r="B13" s="775"/>
      <c r="C13" s="428"/>
      <c r="D13" s="193"/>
      <c r="E13" s="423"/>
      <c r="F13" s="158"/>
      <c r="G13" s="158"/>
      <c r="H13" s="186"/>
      <c r="I13" s="186"/>
    </row>
    <row r="14" spans="1:10" ht="18" customHeight="1" thickBot="1" x14ac:dyDescent="0.35">
      <c r="A14" s="791"/>
      <c r="B14" s="775"/>
      <c r="C14" s="428"/>
      <c r="D14" s="193"/>
      <c r="E14" s="423"/>
      <c r="F14" s="158"/>
      <c r="G14" s="158"/>
      <c r="H14" s="186"/>
      <c r="I14" s="186"/>
    </row>
    <row r="15" spans="1:10" ht="20.25" customHeight="1" thickBot="1" x14ac:dyDescent="0.25">
      <c r="A15" s="791"/>
      <c r="B15" s="775"/>
      <c r="C15" s="428"/>
      <c r="D15" s="3" t="s">
        <v>1506</v>
      </c>
      <c r="E15" s="420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 x14ac:dyDescent="0.25">
      <c r="A16" s="791"/>
      <c r="B16" s="775"/>
      <c r="C16" s="428"/>
      <c r="D16" s="3" t="s">
        <v>1507</v>
      </c>
      <c r="E16" s="420"/>
      <c r="F16" s="141">
        <f>(F15*1.73*380*0.9)/1000</f>
        <v>40.824539999999999</v>
      </c>
      <c r="G16" s="141">
        <f>(G15*1.73*380*0.9)/1000</f>
        <v>56.207700000000003</v>
      </c>
      <c r="H16" s="141">
        <f>(H15*1.73*380*0.9)/1000</f>
        <v>56.799359999999993</v>
      </c>
      <c r="I16" s="142"/>
      <c r="J16" s="177"/>
    </row>
    <row r="17" spans="1:10" ht="20.25" customHeight="1" thickBot="1" x14ac:dyDescent="0.25">
      <c r="A17" s="791"/>
      <c r="B17" s="775"/>
      <c r="C17" s="428"/>
      <c r="D17" s="3" t="s">
        <v>1508</v>
      </c>
      <c r="E17" s="421"/>
      <c r="F17" s="742">
        <f>(F16+G16+H16)</f>
        <v>153.83159999999998</v>
      </c>
      <c r="G17" s="743"/>
      <c r="H17" s="743"/>
      <c r="I17" s="744"/>
    </row>
    <row r="18" spans="1:10" ht="20.25" customHeight="1" thickBot="1" x14ac:dyDescent="0.35">
      <c r="A18" s="791"/>
      <c r="B18" s="775"/>
      <c r="C18" s="431"/>
      <c r="D18" s="788"/>
      <c r="E18" s="789"/>
      <c r="F18" s="789"/>
      <c r="G18" s="789"/>
      <c r="H18" s="789"/>
      <c r="I18" s="790"/>
    </row>
    <row r="19" spans="1:10" ht="40.5" customHeight="1" thickBot="1" x14ac:dyDescent="0.25">
      <c r="A19" s="791"/>
      <c r="B19" s="775"/>
      <c r="C19" s="414" t="s">
        <v>1630</v>
      </c>
      <c r="D19" s="130" t="s">
        <v>1519</v>
      </c>
      <c r="E19" s="417" t="s">
        <v>1629</v>
      </c>
      <c r="F19" s="131" t="str">
        <f>'Данные по ТП'!C39</f>
        <v>ТМ-250/10</v>
      </c>
      <c r="G19" s="132" t="s">
        <v>1544</v>
      </c>
      <c r="H19" s="131" t="s">
        <v>5</v>
      </c>
      <c r="I19" s="133">
        <f>'Данные по ТП'!F39</f>
        <v>11103</v>
      </c>
    </row>
    <row r="20" spans="1:10" ht="21.75" customHeight="1" thickBot="1" x14ac:dyDescent="0.35">
      <c r="A20" s="791"/>
      <c r="B20" s="775"/>
      <c r="C20" s="428">
        <v>5</v>
      </c>
      <c r="D20" s="193" t="s">
        <v>160</v>
      </c>
      <c r="E20" s="423"/>
      <c r="F20" s="158">
        <v>99</v>
      </c>
      <c r="G20" s="158">
        <v>103</v>
      </c>
      <c r="H20" s="186">
        <v>90</v>
      </c>
      <c r="I20" s="186">
        <v>10</v>
      </c>
    </row>
    <row r="21" spans="1:10" ht="21" customHeight="1" thickBot="1" x14ac:dyDescent="0.35">
      <c r="A21" s="791"/>
      <c r="B21" s="775"/>
      <c r="C21" s="428">
        <v>6</v>
      </c>
      <c r="D21" s="193" t="s">
        <v>161</v>
      </c>
      <c r="E21" s="423"/>
      <c r="F21" s="158">
        <v>6</v>
      </c>
      <c r="G21" s="158">
        <v>4</v>
      </c>
      <c r="H21" s="186">
        <v>0</v>
      </c>
      <c r="I21" s="186">
        <v>0</v>
      </c>
    </row>
    <row r="22" spans="1:10" ht="21" customHeight="1" thickBot="1" x14ac:dyDescent="0.35">
      <c r="A22" s="791"/>
      <c r="B22" s="775"/>
      <c r="C22" s="428">
        <v>7</v>
      </c>
      <c r="D22" s="193" t="s">
        <v>1037</v>
      </c>
      <c r="E22" s="423"/>
      <c r="F22" s="158">
        <v>20</v>
      </c>
      <c r="G22" s="158"/>
      <c r="H22" s="186"/>
      <c r="I22" s="186">
        <v>20</v>
      </c>
    </row>
    <row r="23" spans="1:10" ht="18.75" customHeight="1" thickBot="1" x14ac:dyDescent="0.35">
      <c r="A23" s="791"/>
      <c r="B23" s="775"/>
      <c r="C23" s="428">
        <v>8</v>
      </c>
      <c r="D23" s="193" t="s">
        <v>1036</v>
      </c>
      <c r="E23" s="423"/>
      <c r="F23" s="158">
        <v>0</v>
      </c>
      <c r="G23" s="158">
        <v>0</v>
      </c>
      <c r="H23" s="186">
        <v>0</v>
      </c>
      <c r="I23" s="186">
        <v>0</v>
      </c>
    </row>
    <row r="24" spans="1:10" ht="18.75" customHeight="1" thickBot="1" x14ac:dyDescent="0.35">
      <c r="A24" s="791"/>
      <c r="B24" s="775"/>
      <c r="C24" s="428"/>
      <c r="D24" s="193"/>
      <c r="E24" s="423"/>
      <c r="F24" s="158"/>
      <c r="G24" s="158"/>
      <c r="H24" s="186"/>
      <c r="I24" s="186"/>
    </row>
    <row r="25" spans="1:10" ht="18.75" customHeight="1" thickBot="1" x14ac:dyDescent="0.35">
      <c r="A25" s="791"/>
      <c r="B25" s="775"/>
      <c r="C25" s="428"/>
      <c r="D25" s="193"/>
      <c r="E25" s="423"/>
      <c r="F25" s="158"/>
      <c r="G25" s="158"/>
      <c r="H25" s="186"/>
      <c r="I25" s="186"/>
    </row>
    <row r="26" spans="1:10" ht="22.5" customHeight="1" thickBot="1" x14ac:dyDescent="0.25">
      <c r="A26" s="791"/>
      <c r="B26" s="775"/>
      <c r="C26" s="428"/>
      <c r="D26" s="25" t="s">
        <v>1505</v>
      </c>
      <c r="E26" s="420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 x14ac:dyDescent="0.25">
      <c r="A27" s="791"/>
      <c r="B27" s="775"/>
      <c r="C27" s="428"/>
      <c r="D27" s="25" t="s">
        <v>1507</v>
      </c>
      <c r="E27" s="420"/>
      <c r="F27" s="141">
        <f>(F26*1.73*380*0.9)/1000</f>
        <v>73.957499999999996</v>
      </c>
      <c r="G27" s="141">
        <f>(G26*1.73*380*0.9)/1000</f>
        <v>63.307619999999986</v>
      </c>
      <c r="H27" s="141">
        <f>(H26*1.73*380*0.9)/1000</f>
        <v>53.249399999999994</v>
      </c>
      <c r="I27" s="142"/>
      <c r="J27" s="177"/>
    </row>
    <row r="28" spans="1:10" ht="22.5" customHeight="1" thickBot="1" x14ac:dyDescent="0.25">
      <c r="A28" s="791"/>
      <c r="B28" s="775"/>
      <c r="C28" s="428"/>
      <c r="D28" s="25" t="s">
        <v>1563</v>
      </c>
      <c r="E28" s="421"/>
      <c r="F28" s="742">
        <f>(F27+G27+H27)</f>
        <v>190.51451999999995</v>
      </c>
      <c r="G28" s="743"/>
      <c r="H28" s="743"/>
      <c r="I28" s="744"/>
    </row>
    <row r="29" spans="1:10" ht="21" thickBot="1" x14ac:dyDescent="0.25">
      <c r="A29" s="792"/>
      <c r="B29" s="776"/>
      <c r="C29" s="432"/>
      <c r="D29" s="9" t="s">
        <v>88</v>
      </c>
      <c r="E29" s="434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10" ht="43.5" customHeight="1" thickBot="1" x14ac:dyDescent="0.35">
      <c r="A30" s="805"/>
      <c r="B30" s="794"/>
      <c r="C30" s="794"/>
      <c r="D30" s="794"/>
      <c r="E30" s="794"/>
      <c r="F30" s="794"/>
      <c r="G30" s="794"/>
      <c r="H30" s="794"/>
      <c r="I30" s="794"/>
    </row>
    <row r="31" spans="1:10" ht="35.25" customHeight="1" thickBot="1" x14ac:dyDescent="0.35">
      <c r="A31" s="192" t="s">
        <v>1207</v>
      </c>
      <c r="B31" s="31"/>
      <c r="C31" s="414" t="s">
        <v>1630</v>
      </c>
      <c r="D31" s="143" t="s">
        <v>1543</v>
      </c>
      <c r="E31" s="417" t="s">
        <v>1629</v>
      </c>
      <c r="F31" s="146" t="str">
        <f>'Данные по ТП'!C40</f>
        <v>ТМ-250/10</v>
      </c>
      <c r="G31" s="145" t="s">
        <v>1544</v>
      </c>
      <c r="H31" s="144" t="s">
        <v>5</v>
      </c>
      <c r="I31" s="144">
        <f>'Данные по ТП'!F40</f>
        <v>181834</v>
      </c>
    </row>
    <row r="32" spans="1:10" ht="24" customHeight="1" thickBot="1" x14ac:dyDescent="0.35">
      <c r="A32" s="728" t="s">
        <v>1195</v>
      </c>
      <c r="B32" s="731" t="s">
        <v>242</v>
      </c>
      <c r="C32" s="428">
        <v>1</v>
      </c>
      <c r="D32" s="194" t="s">
        <v>1038</v>
      </c>
      <c r="E32" s="448"/>
      <c r="F32" s="195">
        <v>16</v>
      </c>
      <c r="G32" s="195">
        <v>13</v>
      </c>
      <c r="H32" s="147">
        <v>17</v>
      </c>
      <c r="I32" s="147">
        <v>8</v>
      </c>
    </row>
    <row r="33" spans="1:10" ht="19.5" customHeight="1" thickBot="1" x14ac:dyDescent="0.35">
      <c r="A33" s="729"/>
      <c r="B33" s="804"/>
      <c r="C33" s="431">
        <v>2</v>
      </c>
      <c r="D33" s="196" t="s">
        <v>163</v>
      </c>
      <c r="E33" s="449"/>
      <c r="F33" s="197">
        <v>5</v>
      </c>
      <c r="G33" s="197">
        <v>58</v>
      </c>
      <c r="H33" s="197">
        <v>35</v>
      </c>
      <c r="I33" s="197">
        <v>15</v>
      </c>
    </row>
    <row r="34" spans="1:10" ht="19.5" customHeight="1" thickBot="1" x14ac:dyDescent="0.35">
      <c r="A34" s="729"/>
      <c r="B34" s="804"/>
      <c r="C34" s="431">
        <v>3</v>
      </c>
      <c r="D34" s="196" t="s">
        <v>1039</v>
      </c>
      <c r="E34" s="449"/>
      <c r="F34" s="197">
        <v>8</v>
      </c>
      <c r="G34" s="197">
        <v>0</v>
      </c>
      <c r="H34" s="197">
        <v>1</v>
      </c>
      <c r="I34" s="197">
        <v>6</v>
      </c>
    </row>
    <row r="35" spans="1:10" ht="21.75" customHeight="1" thickBot="1" x14ac:dyDescent="0.35">
      <c r="A35" s="729"/>
      <c r="B35" s="732"/>
      <c r="C35" s="428">
        <v>7</v>
      </c>
      <c r="D35" s="193" t="s">
        <v>162</v>
      </c>
      <c r="E35" s="423"/>
      <c r="F35" s="152" t="s">
        <v>1197</v>
      </c>
      <c r="G35" s="152"/>
      <c r="H35" s="148"/>
      <c r="I35" s="148"/>
    </row>
    <row r="36" spans="1:10" ht="21.75" customHeight="1" thickBot="1" x14ac:dyDescent="0.35">
      <c r="A36" s="729"/>
      <c r="B36" s="732"/>
      <c r="C36" s="428"/>
      <c r="D36" s="193"/>
      <c r="E36" s="423"/>
      <c r="F36" s="387"/>
      <c r="G36" s="387"/>
      <c r="H36" s="384"/>
      <c r="I36" s="384"/>
    </row>
    <row r="37" spans="1:10" ht="21.75" customHeight="1" thickBot="1" x14ac:dyDescent="0.35">
      <c r="A37" s="729"/>
      <c r="B37" s="732"/>
      <c r="C37" s="428"/>
      <c r="D37" s="193"/>
      <c r="E37" s="423"/>
      <c r="F37" s="387"/>
      <c r="G37" s="387"/>
      <c r="H37" s="384"/>
      <c r="I37" s="384"/>
    </row>
    <row r="38" spans="1:10" ht="19.5" thickBot="1" x14ac:dyDescent="0.25">
      <c r="A38" s="729"/>
      <c r="B38" s="732"/>
      <c r="C38" s="428"/>
      <c r="D38" s="3" t="s">
        <v>1506</v>
      </c>
      <c r="E38" s="420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 x14ac:dyDescent="0.25">
      <c r="A39" s="729"/>
      <c r="B39" s="732"/>
      <c r="C39" s="428"/>
      <c r="D39" s="3" t="s">
        <v>1507</v>
      </c>
      <c r="E39" s="420"/>
      <c r="F39" s="141">
        <f>(F38*1.73*380*0.9)/1000</f>
        <v>17.158140000000003</v>
      </c>
      <c r="G39" s="141">
        <f>(G38*1.73*380*0.9)/1000</f>
        <v>42.007860000000001</v>
      </c>
      <c r="H39" s="141">
        <f>(H38*1.73*380*0.9)/1000</f>
        <v>31.357980000000001</v>
      </c>
      <c r="I39" s="142"/>
      <c r="J39" s="177"/>
    </row>
    <row r="40" spans="1:10" ht="18.75" thickBot="1" x14ac:dyDescent="0.25">
      <c r="A40" s="729"/>
      <c r="B40" s="732"/>
      <c r="C40" s="428"/>
      <c r="D40" s="3" t="s">
        <v>1508</v>
      </c>
      <c r="E40" s="421"/>
      <c r="F40" s="742">
        <f>(F39+G39+H39)</f>
        <v>90.523980000000009</v>
      </c>
      <c r="G40" s="743"/>
      <c r="H40" s="743"/>
      <c r="I40" s="744"/>
    </row>
    <row r="41" spans="1:10" ht="19.5" thickBot="1" x14ac:dyDescent="0.35">
      <c r="A41" s="729"/>
      <c r="B41" s="732"/>
      <c r="C41" s="431"/>
      <c r="D41" s="788"/>
      <c r="E41" s="789"/>
      <c r="F41" s="789"/>
      <c r="G41" s="789"/>
      <c r="H41" s="789"/>
      <c r="I41" s="790"/>
    </row>
    <row r="42" spans="1:10" ht="39.75" customHeight="1" thickBot="1" x14ac:dyDescent="0.25">
      <c r="A42" s="729"/>
      <c r="B42" s="732"/>
      <c r="C42" s="414" t="s">
        <v>1630</v>
      </c>
      <c r="D42" s="130" t="s">
        <v>1519</v>
      </c>
      <c r="E42" s="417" t="s">
        <v>1629</v>
      </c>
      <c r="F42" s="131" t="str">
        <f>'Данные по ТП'!C41</f>
        <v>ТМ-250/10</v>
      </c>
      <c r="G42" s="132" t="s">
        <v>1544</v>
      </c>
      <c r="H42" s="131" t="s">
        <v>5</v>
      </c>
      <c r="I42" s="133">
        <f>'Данные по ТП'!F41</f>
        <v>1778</v>
      </c>
    </row>
    <row r="43" spans="1:10" ht="23.25" customHeight="1" thickBot="1" x14ac:dyDescent="0.35">
      <c r="A43" s="729"/>
      <c r="B43" s="732"/>
      <c r="C43" s="428"/>
      <c r="D43" s="193"/>
      <c r="E43" s="423"/>
      <c r="F43" s="158"/>
      <c r="G43" s="158"/>
      <c r="H43" s="186"/>
      <c r="I43" s="186"/>
    </row>
    <row r="44" spans="1:10" ht="21.75" customHeight="1" thickBot="1" x14ac:dyDescent="0.35">
      <c r="A44" s="729"/>
      <c r="B44" s="732"/>
      <c r="C44" s="428"/>
      <c r="D44" s="193"/>
      <c r="E44" s="423"/>
      <c r="F44" s="158"/>
      <c r="G44" s="158"/>
      <c r="H44" s="198"/>
      <c r="I44" s="198"/>
    </row>
    <row r="45" spans="1:10" ht="21" customHeight="1" thickBot="1" x14ac:dyDescent="0.35">
      <c r="A45" s="729"/>
      <c r="B45" s="732"/>
      <c r="C45" s="428">
        <v>10</v>
      </c>
      <c r="D45" s="193" t="s">
        <v>164</v>
      </c>
      <c r="E45" s="423"/>
      <c r="F45" s="158">
        <v>0</v>
      </c>
      <c r="G45" s="158">
        <v>0</v>
      </c>
      <c r="H45" s="198">
        <v>0</v>
      </c>
      <c r="I45" s="198">
        <v>0</v>
      </c>
    </row>
    <row r="46" spans="1:10" ht="24" customHeight="1" thickBot="1" x14ac:dyDescent="0.35">
      <c r="A46" s="729"/>
      <c r="B46" s="732"/>
      <c r="C46" s="428">
        <v>11</v>
      </c>
      <c r="D46" s="199" t="s">
        <v>1040</v>
      </c>
      <c r="E46" s="450"/>
      <c r="F46" s="158">
        <v>0</v>
      </c>
      <c r="G46" s="158">
        <v>0</v>
      </c>
      <c r="H46" s="186">
        <v>0</v>
      </c>
      <c r="I46" s="186">
        <v>0</v>
      </c>
    </row>
    <row r="47" spans="1:10" ht="24" customHeight="1" thickBot="1" x14ac:dyDescent="0.35">
      <c r="A47" s="729"/>
      <c r="B47" s="732"/>
      <c r="C47" s="428"/>
      <c r="D47" s="199"/>
      <c r="E47" s="450"/>
      <c r="F47" s="158"/>
      <c r="G47" s="158"/>
      <c r="H47" s="186"/>
      <c r="I47" s="186"/>
    </row>
    <row r="48" spans="1:10" ht="24" customHeight="1" thickBot="1" x14ac:dyDescent="0.35">
      <c r="A48" s="729"/>
      <c r="B48" s="732"/>
      <c r="C48" s="428"/>
      <c r="D48" s="199"/>
      <c r="E48" s="450"/>
      <c r="F48" s="158"/>
      <c r="G48" s="158"/>
      <c r="H48" s="186"/>
      <c r="I48" s="186"/>
    </row>
    <row r="49" spans="1:13" ht="24" customHeight="1" thickBot="1" x14ac:dyDescent="0.25">
      <c r="A49" s="729"/>
      <c r="B49" s="732"/>
      <c r="C49" s="428"/>
      <c r="D49" s="3" t="s">
        <v>1505</v>
      </c>
      <c r="E49" s="420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3" ht="24" customHeight="1" thickBot="1" x14ac:dyDescent="0.25">
      <c r="A50" s="729"/>
      <c r="B50" s="732"/>
      <c r="C50" s="428"/>
      <c r="D50" s="3" t="s">
        <v>1507</v>
      </c>
      <c r="E50" s="420"/>
      <c r="F50" s="141">
        <f>(F49*1.73*380*0.9)/1000</f>
        <v>0</v>
      </c>
      <c r="G50" s="141">
        <f>(G49*1.73*380*0.9)/1000</f>
        <v>0</v>
      </c>
      <c r="H50" s="141">
        <f>(H49*1.73*380*0.9)/1000</f>
        <v>0</v>
      </c>
      <c r="I50" s="142"/>
      <c r="J50" s="177"/>
    </row>
    <row r="51" spans="1:13" ht="24" customHeight="1" thickBot="1" x14ac:dyDescent="0.25">
      <c r="A51" s="729"/>
      <c r="B51" s="732"/>
      <c r="C51" s="428"/>
      <c r="D51" s="3" t="s">
        <v>1509</v>
      </c>
      <c r="E51" s="421"/>
      <c r="F51" s="742">
        <f>(F50+G50+H50)</f>
        <v>0</v>
      </c>
      <c r="G51" s="743"/>
      <c r="H51" s="743"/>
      <c r="I51" s="744"/>
    </row>
    <row r="52" spans="1:13" ht="21" thickBot="1" x14ac:dyDescent="0.25">
      <c r="A52" s="730"/>
      <c r="B52" s="733"/>
      <c r="C52" s="432"/>
      <c r="D52" s="9" t="s">
        <v>88</v>
      </c>
      <c r="E52" s="434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13" ht="44.25" customHeight="1" thickBot="1" x14ac:dyDescent="0.25">
      <c r="A53" s="800"/>
      <c r="B53" s="794"/>
      <c r="C53" s="794"/>
      <c r="D53" s="794"/>
      <c r="E53" s="794"/>
      <c r="F53" s="794"/>
      <c r="G53" s="794"/>
      <c r="H53" s="794"/>
      <c r="I53" s="794"/>
    </row>
    <row r="54" spans="1:13" ht="36.75" customHeight="1" thickBot="1" x14ac:dyDescent="0.35">
      <c r="A54" s="200" t="s">
        <v>1200</v>
      </c>
      <c r="B54" s="31"/>
      <c r="C54" s="414" t="s">
        <v>1630</v>
      </c>
      <c r="D54" s="143" t="s">
        <v>1543</v>
      </c>
      <c r="E54" s="417" t="s">
        <v>1629</v>
      </c>
      <c r="F54" s="146" t="str">
        <f>'Данные по ТП'!C42</f>
        <v>ТМ-630/10</v>
      </c>
      <c r="G54" s="145" t="s">
        <v>1544</v>
      </c>
      <c r="H54" s="144" t="s">
        <v>5</v>
      </c>
      <c r="I54" s="144">
        <f>'Данные по ТП'!F42</f>
        <v>65766</v>
      </c>
      <c r="M54" s="206"/>
    </row>
    <row r="55" spans="1:13" ht="25.5" customHeight="1" thickBot="1" x14ac:dyDescent="0.25">
      <c r="A55" s="729" t="s">
        <v>1164</v>
      </c>
      <c r="B55" s="732" t="s">
        <v>243</v>
      </c>
      <c r="C55" s="428">
        <v>2</v>
      </c>
      <c r="D55" s="201" t="s">
        <v>165</v>
      </c>
      <c r="E55" s="451"/>
      <c r="F55" s="158">
        <v>20</v>
      </c>
      <c r="G55" s="158">
        <v>17</v>
      </c>
      <c r="H55" s="186">
        <v>42</v>
      </c>
      <c r="I55" s="186">
        <v>6</v>
      </c>
    </row>
    <row r="56" spans="1:13" ht="25.5" customHeight="1" thickBot="1" x14ac:dyDescent="0.25">
      <c r="A56" s="751"/>
      <c r="B56" s="732"/>
      <c r="C56" s="428">
        <v>3</v>
      </c>
      <c r="D56" s="201" t="s">
        <v>34</v>
      </c>
      <c r="E56" s="451"/>
      <c r="F56" s="158"/>
      <c r="G56" s="158"/>
      <c r="H56" s="186"/>
      <c r="I56" s="186"/>
    </row>
    <row r="57" spans="1:13" ht="22.5" customHeight="1" thickBot="1" x14ac:dyDescent="0.25">
      <c r="A57" s="751"/>
      <c r="B57" s="732"/>
      <c r="C57" s="428">
        <v>4</v>
      </c>
      <c r="D57" s="201" t="s">
        <v>166</v>
      </c>
      <c r="E57" s="451"/>
      <c r="F57" s="158">
        <v>0</v>
      </c>
      <c r="G57" s="158">
        <v>0</v>
      </c>
      <c r="H57" s="186">
        <v>0</v>
      </c>
      <c r="I57" s="186">
        <v>0</v>
      </c>
    </row>
    <row r="58" spans="1:13" ht="24" customHeight="1" thickBot="1" x14ac:dyDescent="0.25">
      <c r="A58" s="751"/>
      <c r="B58" s="732"/>
      <c r="C58" s="428">
        <v>6</v>
      </c>
      <c r="D58" s="201" t="s">
        <v>1041</v>
      </c>
      <c r="E58" s="451"/>
      <c r="F58" s="158">
        <v>55</v>
      </c>
      <c r="G58" s="158">
        <v>61</v>
      </c>
      <c r="H58" s="186">
        <v>42</v>
      </c>
      <c r="I58" s="186">
        <v>11</v>
      </c>
    </row>
    <row r="59" spans="1:13" ht="22.5" customHeight="1" thickBot="1" x14ac:dyDescent="0.25">
      <c r="A59" s="751"/>
      <c r="B59" s="732"/>
      <c r="C59" s="428">
        <v>8</v>
      </c>
      <c r="D59" s="201" t="s">
        <v>167</v>
      </c>
      <c r="E59" s="451"/>
      <c r="F59" s="158">
        <v>33</v>
      </c>
      <c r="G59" s="158">
        <v>48</v>
      </c>
      <c r="H59" s="186">
        <v>29</v>
      </c>
      <c r="I59" s="186">
        <v>6</v>
      </c>
    </row>
    <row r="60" spans="1:13" ht="21" customHeight="1" thickBot="1" x14ac:dyDescent="0.25">
      <c r="A60" s="751"/>
      <c r="B60" s="732"/>
      <c r="C60" s="428">
        <v>10</v>
      </c>
      <c r="D60" s="201" t="s">
        <v>168</v>
      </c>
      <c r="E60" s="451"/>
      <c r="F60" s="158">
        <v>17</v>
      </c>
      <c r="G60" s="158">
        <v>15</v>
      </c>
      <c r="H60" s="186">
        <v>10</v>
      </c>
      <c r="I60" s="186">
        <v>7</v>
      </c>
    </row>
    <row r="61" spans="1:13" ht="23.25" customHeight="1" thickBot="1" x14ac:dyDescent="0.25">
      <c r="A61" s="751"/>
      <c r="B61" s="732"/>
      <c r="C61" s="428">
        <v>12</v>
      </c>
      <c r="D61" s="201" t="s">
        <v>169</v>
      </c>
      <c r="E61" s="451"/>
      <c r="F61" s="158">
        <v>0</v>
      </c>
      <c r="G61" s="158">
        <v>0</v>
      </c>
      <c r="H61" s="186">
        <v>0</v>
      </c>
      <c r="I61" s="186">
        <v>0</v>
      </c>
    </row>
    <row r="62" spans="1:13" ht="23.25" customHeight="1" thickBot="1" x14ac:dyDescent="0.25">
      <c r="A62" s="751"/>
      <c r="B62" s="732"/>
      <c r="C62" s="428"/>
      <c r="D62" s="201"/>
      <c r="E62" s="451"/>
      <c r="F62" s="158"/>
      <c r="G62" s="158"/>
      <c r="H62" s="186"/>
      <c r="I62" s="186"/>
    </row>
    <row r="63" spans="1:13" ht="23.25" customHeight="1" thickBot="1" x14ac:dyDescent="0.25">
      <c r="A63" s="751"/>
      <c r="B63" s="732"/>
      <c r="C63" s="428"/>
      <c r="D63" s="201"/>
      <c r="E63" s="451"/>
      <c r="F63" s="158"/>
      <c r="G63" s="158"/>
      <c r="H63" s="186"/>
      <c r="I63" s="186"/>
    </row>
    <row r="64" spans="1:13" ht="19.5" thickBot="1" x14ac:dyDescent="0.35">
      <c r="A64" s="751"/>
      <c r="B64" s="732"/>
      <c r="C64" s="428"/>
      <c r="D64" s="3" t="s">
        <v>1506</v>
      </c>
      <c r="E64" s="420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 x14ac:dyDescent="0.25">
      <c r="A65" s="751"/>
      <c r="B65" s="732"/>
      <c r="C65" s="428"/>
      <c r="D65" s="3" t="s">
        <v>1507</v>
      </c>
      <c r="E65" s="420"/>
      <c r="F65" s="141">
        <f>(F64*1.73*380*0.9)/1000</f>
        <v>73.957499999999996</v>
      </c>
      <c r="G65" s="141">
        <f>(G64*1.73*380*0.9)/1000</f>
        <v>83.424060000000011</v>
      </c>
      <c r="H65" s="141">
        <f>(H64*1.73*380*0.9)/1000</f>
        <v>72.774179999999987</v>
      </c>
      <c r="I65" s="142"/>
      <c r="J65" s="177"/>
    </row>
    <row r="66" spans="1:10" ht="18.75" thickBot="1" x14ac:dyDescent="0.25">
      <c r="A66" s="751"/>
      <c r="B66" s="732"/>
      <c r="C66" s="428"/>
      <c r="D66" s="3" t="s">
        <v>1508</v>
      </c>
      <c r="E66" s="421"/>
      <c r="F66" s="742">
        <f>(F65+G65+H65)</f>
        <v>230.15573999999998</v>
      </c>
      <c r="G66" s="743"/>
      <c r="H66" s="743"/>
      <c r="I66" s="744"/>
      <c r="J66" s="177"/>
    </row>
    <row r="67" spans="1:10" ht="19.5" thickBot="1" x14ac:dyDescent="0.25">
      <c r="A67" s="751"/>
      <c r="B67" s="732"/>
      <c r="C67" s="431"/>
      <c r="D67" s="765"/>
      <c r="E67" s="766"/>
      <c r="F67" s="766"/>
      <c r="G67" s="766"/>
      <c r="H67" s="766"/>
      <c r="I67" s="779"/>
      <c r="J67" s="177"/>
    </row>
    <row r="68" spans="1:10" ht="35.25" customHeight="1" thickBot="1" x14ac:dyDescent="0.25">
      <c r="A68" s="751"/>
      <c r="B68" s="732"/>
      <c r="C68" s="414" t="s">
        <v>1630</v>
      </c>
      <c r="D68" s="130" t="s">
        <v>1519</v>
      </c>
      <c r="E68" s="417" t="s">
        <v>1629</v>
      </c>
      <c r="F68" s="131" t="str">
        <f>'Данные по ТП'!C43</f>
        <v>ТМ-630/10</v>
      </c>
      <c r="G68" s="132" t="s">
        <v>1544</v>
      </c>
      <c r="H68" s="131" t="s">
        <v>5</v>
      </c>
      <c r="I68" s="133">
        <f>'Данные по ТП'!F43</f>
        <v>63618</v>
      </c>
    </row>
    <row r="69" spans="1:10" ht="24" customHeight="1" thickBot="1" x14ac:dyDescent="0.25">
      <c r="A69" s="751"/>
      <c r="B69" s="732"/>
      <c r="C69" s="428">
        <v>14</v>
      </c>
      <c r="D69" s="201" t="s">
        <v>170</v>
      </c>
      <c r="E69" s="451"/>
      <c r="F69" s="158">
        <v>0</v>
      </c>
      <c r="G69" s="158">
        <v>0</v>
      </c>
      <c r="H69" s="186">
        <v>0</v>
      </c>
      <c r="I69" s="186">
        <v>0</v>
      </c>
    </row>
    <row r="70" spans="1:10" ht="20.25" customHeight="1" thickBot="1" x14ac:dyDescent="0.25">
      <c r="A70" s="751"/>
      <c r="B70" s="732"/>
      <c r="C70" s="428">
        <v>15</v>
      </c>
      <c r="D70" s="201" t="s">
        <v>171</v>
      </c>
      <c r="E70" s="451"/>
      <c r="F70" s="158">
        <v>26</v>
      </c>
      <c r="G70" s="158">
        <v>41</v>
      </c>
      <c r="H70" s="186">
        <v>51</v>
      </c>
      <c r="I70" s="186">
        <v>19</v>
      </c>
    </row>
    <row r="71" spans="1:10" ht="22.5" customHeight="1" thickBot="1" x14ac:dyDescent="0.25">
      <c r="A71" s="751"/>
      <c r="B71" s="732"/>
      <c r="C71" s="428">
        <v>16</v>
      </c>
      <c r="D71" s="201" t="s">
        <v>172</v>
      </c>
      <c r="E71" s="451"/>
      <c r="F71" s="158">
        <v>51</v>
      </c>
      <c r="G71" s="158">
        <v>59</v>
      </c>
      <c r="H71" s="186">
        <v>40</v>
      </c>
      <c r="I71" s="186">
        <v>12</v>
      </c>
    </row>
    <row r="72" spans="1:10" ht="21.75" customHeight="1" thickBot="1" x14ac:dyDescent="0.25">
      <c r="A72" s="751"/>
      <c r="B72" s="732"/>
      <c r="C72" s="428">
        <v>18</v>
      </c>
      <c r="D72" s="201" t="s">
        <v>173</v>
      </c>
      <c r="E72" s="451"/>
      <c r="F72" s="158">
        <v>0</v>
      </c>
      <c r="G72" s="158">
        <v>5</v>
      </c>
      <c r="H72" s="186">
        <v>15</v>
      </c>
      <c r="I72" s="186">
        <v>13</v>
      </c>
    </row>
    <row r="73" spans="1:10" ht="23.25" customHeight="1" thickBot="1" x14ac:dyDescent="0.25">
      <c r="A73" s="751"/>
      <c r="B73" s="732"/>
      <c r="C73" s="428">
        <v>20</v>
      </c>
      <c r="D73" s="201" t="s">
        <v>174</v>
      </c>
      <c r="E73" s="451"/>
      <c r="F73" s="158">
        <v>0</v>
      </c>
      <c r="G73" s="158">
        <v>0</v>
      </c>
      <c r="H73" s="186">
        <v>0</v>
      </c>
      <c r="I73" s="186">
        <v>0</v>
      </c>
    </row>
    <row r="74" spans="1:10" ht="23.25" customHeight="1" thickBot="1" x14ac:dyDescent="0.25">
      <c r="A74" s="751"/>
      <c r="B74" s="732"/>
      <c r="C74" s="428"/>
      <c r="D74" s="201"/>
      <c r="E74" s="451"/>
      <c r="F74" s="158"/>
      <c r="G74" s="158"/>
      <c r="H74" s="186"/>
      <c r="I74" s="186"/>
    </row>
    <row r="75" spans="1:10" ht="23.25" customHeight="1" thickBot="1" x14ac:dyDescent="0.25">
      <c r="A75" s="751"/>
      <c r="B75" s="732"/>
      <c r="C75" s="428"/>
      <c r="D75" s="201"/>
      <c r="E75" s="451"/>
      <c r="F75" s="158"/>
      <c r="G75" s="158"/>
      <c r="H75" s="186"/>
      <c r="I75" s="186"/>
    </row>
    <row r="76" spans="1:10" ht="19.5" thickBot="1" x14ac:dyDescent="0.25">
      <c r="A76" s="751"/>
      <c r="B76" s="732"/>
      <c r="C76" s="428"/>
      <c r="D76" s="3" t="s">
        <v>1505</v>
      </c>
      <c r="E76" s="420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 x14ac:dyDescent="0.25">
      <c r="A77" s="751"/>
      <c r="B77" s="732"/>
      <c r="C77" s="428"/>
      <c r="D77" s="3" t="s">
        <v>1507</v>
      </c>
      <c r="E77" s="420"/>
      <c r="F77" s="141">
        <f>(F76*1.73*380*0.9)/1000</f>
        <v>45.557820000000007</v>
      </c>
      <c r="G77" s="141">
        <f>(G76*1.73*380*0.9)/1000</f>
        <v>62.124300000000005</v>
      </c>
      <c r="H77" s="141">
        <f>(H76*1.73*380*0.9)/1000</f>
        <v>62.715960000000003</v>
      </c>
      <c r="I77" s="142"/>
      <c r="J77" s="177"/>
    </row>
    <row r="78" spans="1:10" ht="18.75" thickBot="1" x14ac:dyDescent="0.25">
      <c r="A78" s="751"/>
      <c r="B78" s="732"/>
      <c r="C78" s="428"/>
      <c r="D78" s="3" t="s">
        <v>1509</v>
      </c>
      <c r="E78" s="421"/>
      <c r="F78" s="742">
        <f>(F77+G77+H77)</f>
        <v>170.39808000000002</v>
      </c>
      <c r="G78" s="743"/>
      <c r="H78" s="743"/>
      <c r="I78" s="744"/>
    </row>
    <row r="79" spans="1:10" ht="22.5" customHeight="1" thickBot="1" x14ac:dyDescent="0.25">
      <c r="A79" s="752"/>
      <c r="B79" s="733"/>
      <c r="C79" s="432"/>
      <c r="D79" s="9" t="s">
        <v>88</v>
      </c>
      <c r="E79" s="434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10" ht="38.25" customHeight="1" thickBot="1" x14ac:dyDescent="0.25">
      <c r="A80" s="800"/>
      <c r="B80" s="794"/>
      <c r="C80" s="794"/>
      <c r="D80" s="794"/>
      <c r="E80" s="794"/>
      <c r="F80" s="794"/>
      <c r="G80" s="794"/>
      <c r="H80" s="794"/>
      <c r="I80" s="794"/>
    </row>
    <row r="81" spans="1:9" ht="54.75" thickBot="1" x14ac:dyDescent="0.35">
      <c r="A81" s="192" t="s">
        <v>1207</v>
      </c>
      <c r="B81" s="31"/>
      <c r="C81" s="414" t="s">
        <v>1630</v>
      </c>
      <c r="D81" s="143" t="s">
        <v>1543</v>
      </c>
      <c r="E81" s="417" t="s">
        <v>1629</v>
      </c>
      <c r="F81" s="146" t="str">
        <f>'Данные по ТП'!C44</f>
        <v>ТМ-400/10</v>
      </c>
      <c r="G81" s="145" t="s">
        <v>1544</v>
      </c>
      <c r="H81" s="144" t="s">
        <v>5</v>
      </c>
      <c r="I81" s="144">
        <f>'Данные по ТП'!F44</f>
        <v>52818</v>
      </c>
    </row>
    <row r="82" spans="1:9" ht="19.5" thickBot="1" x14ac:dyDescent="0.35">
      <c r="A82" s="728" t="s">
        <v>1195</v>
      </c>
      <c r="B82" s="731" t="s">
        <v>244</v>
      </c>
      <c r="C82" s="428">
        <v>1</v>
      </c>
      <c r="D82" s="193" t="s">
        <v>1042</v>
      </c>
      <c r="E82" s="423"/>
      <c r="F82" s="158">
        <v>0</v>
      </c>
      <c r="G82" s="158">
        <v>0</v>
      </c>
      <c r="H82" s="186">
        <v>0</v>
      </c>
      <c r="I82" s="186">
        <v>0</v>
      </c>
    </row>
    <row r="83" spans="1:9" ht="19.5" thickBot="1" x14ac:dyDescent="0.35">
      <c r="A83" s="729"/>
      <c r="B83" s="775"/>
      <c r="C83" s="428">
        <v>2</v>
      </c>
      <c r="D83" s="193" t="s">
        <v>175</v>
      </c>
      <c r="E83" s="423"/>
      <c r="F83" s="158">
        <v>10</v>
      </c>
      <c r="G83" s="158">
        <v>5</v>
      </c>
      <c r="H83" s="186">
        <v>9</v>
      </c>
      <c r="I83" s="186">
        <v>4</v>
      </c>
    </row>
    <row r="84" spans="1:9" ht="19.5" thickBot="1" x14ac:dyDescent="0.35">
      <c r="A84" s="729"/>
      <c r="B84" s="775"/>
      <c r="C84" s="428">
        <v>3</v>
      </c>
      <c r="D84" s="193" t="s">
        <v>1043</v>
      </c>
      <c r="E84" s="423"/>
      <c r="F84" s="158">
        <v>2</v>
      </c>
      <c r="G84" s="158">
        <v>7</v>
      </c>
      <c r="H84" s="186">
        <v>5</v>
      </c>
      <c r="I84" s="186">
        <v>4</v>
      </c>
    </row>
    <row r="85" spans="1:9" ht="19.5" thickBot="1" x14ac:dyDescent="0.35">
      <c r="A85" s="729"/>
      <c r="B85" s="775"/>
      <c r="C85" s="428">
        <v>4</v>
      </c>
      <c r="D85" s="193" t="s">
        <v>176</v>
      </c>
      <c r="E85" s="423"/>
      <c r="F85" s="158"/>
      <c r="G85" s="158"/>
      <c r="H85" s="186"/>
      <c r="I85" s="186"/>
    </row>
    <row r="86" spans="1:9" ht="19.5" thickBot="1" x14ac:dyDescent="0.35">
      <c r="A86" s="729"/>
      <c r="B86" s="775"/>
      <c r="C86" s="428"/>
      <c r="D86" s="193"/>
      <c r="E86" s="423"/>
      <c r="F86" s="158"/>
      <c r="G86" s="158"/>
      <c r="H86" s="186"/>
      <c r="I86" s="186"/>
    </row>
    <row r="87" spans="1:9" ht="19.5" thickBot="1" x14ac:dyDescent="0.35">
      <c r="A87" s="729"/>
      <c r="B87" s="775"/>
      <c r="C87" s="428"/>
      <c r="D87" s="193"/>
      <c r="E87" s="423"/>
      <c r="F87" s="158"/>
      <c r="G87" s="158"/>
      <c r="H87" s="186"/>
      <c r="I87" s="186"/>
    </row>
    <row r="88" spans="1:9" ht="19.5" thickBot="1" x14ac:dyDescent="0.25">
      <c r="A88" s="729"/>
      <c r="B88" s="775"/>
      <c r="C88" s="428"/>
      <c r="D88" s="3" t="s">
        <v>1506</v>
      </c>
      <c r="E88" s="420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 x14ac:dyDescent="0.25">
      <c r="A89" s="729"/>
      <c r="B89" s="775"/>
      <c r="C89" s="428"/>
      <c r="D89" s="3" t="s">
        <v>1507</v>
      </c>
      <c r="E89" s="420"/>
      <c r="F89" s="141">
        <f>(F88*1.73*380*0.9)/1000</f>
        <v>7.0999199999999991</v>
      </c>
      <c r="G89" s="141">
        <f>(G88*1.73*380*0.9)/1000</f>
        <v>7.0999199999999991</v>
      </c>
      <c r="H89" s="141">
        <f>(H88*1.73*380*0.9)/1000</f>
        <v>8.2832399999999993</v>
      </c>
      <c r="I89" s="142"/>
    </row>
    <row r="90" spans="1:9" ht="18.75" thickBot="1" x14ac:dyDescent="0.25">
      <c r="A90" s="729"/>
      <c r="B90" s="775"/>
      <c r="C90" s="428"/>
      <c r="D90" s="3" t="s">
        <v>1508</v>
      </c>
      <c r="E90" s="421"/>
      <c r="F90" s="742">
        <f>(F89+G89+H89)</f>
        <v>22.483079999999998</v>
      </c>
      <c r="G90" s="743"/>
      <c r="H90" s="743"/>
      <c r="I90" s="744"/>
    </row>
    <row r="91" spans="1:9" ht="19.5" thickBot="1" x14ac:dyDescent="0.35">
      <c r="A91" s="729"/>
      <c r="B91" s="775"/>
      <c r="C91" s="431"/>
      <c r="D91" s="788"/>
      <c r="E91" s="789"/>
      <c r="F91" s="789"/>
      <c r="G91" s="789"/>
      <c r="H91" s="789"/>
      <c r="I91" s="790"/>
    </row>
    <row r="92" spans="1:9" ht="37.5" customHeight="1" thickBot="1" x14ac:dyDescent="0.25">
      <c r="A92" s="729"/>
      <c r="B92" s="775"/>
      <c r="C92" s="414" t="s">
        <v>1630</v>
      </c>
      <c r="D92" s="130" t="s">
        <v>1519</v>
      </c>
      <c r="E92" s="417" t="s">
        <v>1629</v>
      </c>
      <c r="F92" s="131" t="str">
        <f>'Данные по ТП'!C45</f>
        <v>ТМ-400/10</v>
      </c>
      <c r="G92" s="132" t="s">
        <v>1544</v>
      </c>
      <c r="H92" s="131" t="s">
        <v>5</v>
      </c>
      <c r="I92" s="133">
        <f>'Данные по ТП'!F45</f>
        <v>52859</v>
      </c>
    </row>
    <row r="93" spans="1:9" ht="19.5" thickBot="1" x14ac:dyDescent="0.35">
      <c r="A93" s="729"/>
      <c r="B93" s="775"/>
      <c r="C93" s="428">
        <v>5</v>
      </c>
      <c r="D93" s="193" t="s">
        <v>1045</v>
      </c>
      <c r="E93" s="423"/>
      <c r="F93" s="158">
        <v>25</v>
      </c>
      <c r="G93" s="158">
        <v>26</v>
      </c>
      <c r="H93" s="186">
        <v>23</v>
      </c>
      <c r="I93" s="186">
        <v>10</v>
      </c>
    </row>
    <row r="94" spans="1:9" ht="19.5" thickBot="1" x14ac:dyDescent="0.35">
      <c r="A94" s="729"/>
      <c r="B94" s="775"/>
      <c r="C94" s="428">
        <v>7</v>
      </c>
      <c r="D94" s="193" t="s">
        <v>177</v>
      </c>
      <c r="E94" s="423"/>
      <c r="F94" s="158">
        <v>0</v>
      </c>
      <c r="G94" s="158">
        <v>0</v>
      </c>
      <c r="H94" s="186">
        <v>0</v>
      </c>
      <c r="I94" s="186">
        <v>0</v>
      </c>
    </row>
    <row r="95" spans="1:9" ht="19.5" thickBot="1" x14ac:dyDescent="0.35">
      <c r="A95" s="729"/>
      <c r="B95" s="775"/>
      <c r="C95" s="428">
        <v>8</v>
      </c>
      <c r="D95" s="193" t="s">
        <v>1044</v>
      </c>
      <c r="E95" s="423"/>
      <c r="F95" s="158">
        <v>0</v>
      </c>
      <c r="G95" s="158">
        <v>0</v>
      </c>
      <c r="H95" s="186">
        <v>0</v>
      </c>
      <c r="I95" s="186">
        <v>0</v>
      </c>
    </row>
    <row r="96" spans="1:9" ht="19.5" thickBot="1" x14ac:dyDescent="0.35">
      <c r="A96" s="729"/>
      <c r="B96" s="775"/>
      <c r="C96" s="428">
        <v>10</v>
      </c>
      <c r="D96" s="193" t="s">
        <v>178</v>
      </c>
      <c r="E96" s="423"/>
      <c r="F96" s="158">
        <v>5</v>
      </c>
      <c r="G96" s="158">
        <v>0</v>
      </c>
      <c r="H96" s="186">
        <v>0</v>
      </c>
      <c r="I96" s="186">
        <v>5</v>
      </c>
    </row>
    <row r="97" spans="1:10" ht="19.5" thickBot="1" x14ac:dyDescent="0.35">
      <c r="A97" s="729"/>
      <c r="B97" s="775"/>
      <c r="C97" s="428"/>
      <c r="D97" s="193"/>
      <c r="E97" s="423"/>
      <c r="F97" s="158"/>
      <c r="G97" s="158"/>
      <c r="H97" s="186"/>
      <c r="I97" s="186"/>
    </row>
    <row r="98" spans="1:10" ht="19.5" thickBot="1" x14ac:dyDescent="0.35">
      <c r="A98" s="729"/>
      <c r="B98" s="775"/>
      <c r="C98" s="428"/>
      <c r="D98" s="193"/>
      <c r="E98" s="423"/>
      <c r="F98" s="158"/>
      <c r="G98" s="158"/>
      <c r="H98" s="186"/>
      <c r="I98" s="186"/>
    </row>
    <row r="99" spans="1:10" ht="19.5" thickBot="1" x14ac:dyDescent="0.25">
      <c r="A99" s="729"/>
      <c r="B99" s="775"/>
      <c r="C99" s="428"/>
      <c r="D99" s="3" t="s">
        <v>1505</v>
      </c>
      <c r="E99" s="420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 x14ac:dyDescent="0.25">
      <c r="A100" s="729"/>
      <c r="B100" s="775"/>
      <c r="C100" s="428"/>
      <c r="D100" s="3" t="s">
        <v>1507</v>
      </c>
      <c r="E100" s="420"/>
      <c r="F100" s="141">
        <f>(F99*1.73*380*0.9)/1000</f>
        <v>17.7498</v>
      </c>
      <c r="G100" s="141">
        <f>(G99*1.73*380*0.9)/1000</f>
        <v>15.383159999999998</v>
      </c>
      <c r="H100" s="141">
        <f>(H99*1.73*380*0.9)/1000</f>
        <v>13.608179999999999</v>
      </c>
      <c r="I100" s="142"/>
      <c r="J100" s="177"/>
    </row>
    <row r="101" spans="1:10" ht="18.75" thickBot="1" x14ac:dyDescent="0.25">
      <c r="A101" s="729"/>
      <c r="B101" s="775"/>
      <c r="C101" s="428"/>
      <c r="D101" s="3" t="s">
        <v>1509</v>
      </c>
      <c r="E101" s="421"/>
      <c r="F101" s="742">
        <f>(F100+G100+H100)</f>
        <v>46.741139999999994</v>
      </c>
      <c r="G101" s="743"/>
      <c r="H101" s="743"/>
      <c r="I101" s="744"/>
    </row>
    <row r="102" spans="1:10" ht="21" thickBot="1" x14ac:dyDescent="0.25">
      <c r="A102" s="730"/>
      <c r="B102" s="776"/>
      <c r="C102" s="432"/>
      <c r="D102" s="9" t="s">
        <v>88</v>
      </c>
      <c r="E102" s="434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10" ht="39" customHeight="1" thickBot="1" x14ac:dyDescent="0.25">
      <c r="A103" s="800"/>
      <c r="B103" s="794"/>
      <c r="C103" s="794"/>
      <c r="D103" s="794"/>
      <c r="E103" s="794"/>
      <c r="F103" s="794"/>
      <c r="G103" s="794"/>
      <c r="H103" s="794"/>
      <c r="I103" s="794"/>
    </row>
    <row r="104" spans="1:10" ht="54.75" thickBot="1" x14ac:dyDescent="0.35">
      <c r="A104" s="192" t="s">
        <v>1207</v>
      </c>
      <c r="B104" s="31"/>
      <c r="C104" s="414" t="s">
        <v>1630</v>
      </c>
      <c r="D104" s="143" t="s">
        <v>1543</v>
      </c>
      <c r="E104" s="417" t="s">
        <v>1629</v>
      </c>
      <c r="F104" s="146" t="str">
        <f>'Данные по ТП'!C46</f>
        <v>ТМ-400/10</v>
      </c>
      <c r="G104" s="145" t="s">
        <v>1544</v>
      </c>
      <c r="H104" s="144" t="s">
        <v>5</v>
      </c>
      <c r="I104" s="144">
        <f>'Данные по ТП'!F46</f>
        <v>11985</v>
      </c>
    </row>
    <row r="105" spans="1:10" ht="21.75" customHeight="1" thickBot="1" x14ac:dyDescent="0.35">
      <c r="A105" s="762" t="s">
        <v>1195</v>
      </c>
      <c r="B105" s="731" t="s">
        <v>245</v>
      </c>
      <c r="C105" s="428">
        <v>1</v>
      </c>
      <c r="D105" s="193" t="s">
        <v>179</v>
      </c>
      <c r="E105" s="423"/>
      <c r="F105" s="158">
        <v>12</v>
      </c>
      <c r="G105" s="158">
        <v>12</v>
      </c>
      <c r="H105" s="202">
        <v>12</v>
      </c>
      <c r="I105" s="186">
        <v>0</v>
      </c>
    </row>
    <row r="106" spans="1:10" ht="21" customHeight="1" thickBot="1" x14ac:dyDescent="0.35">
      <c r="A106" s="806"/>
      <c r="B106" s="732"/>
      <c r="C106" s="428">
        <v>2</v>
      </c>
      <c r="D106" s="193" t="s">
        <v>180</v>
      </c>
      <c r="E106" s="423"/>
      <c r="F106" s="158">
        <v>90</v>
      </c>
      <c r="G106" s="158">
        <v>60</v>
      </c>
      <c r="H106" s="202">
        <v>43</v>
      </c>
      <c r="I106" s="186">
        <v>41</v>
      </c>
    </row>
    <row r="107" spans="1:10" ht="19.5" customHeight="1" thickBot="1" x14ac:dyDescent="0.35">
      <c r="A107" s="806"/>
      <c r="B107" s="732"/>
      <c r="C107" s="428">
        <v>3</v>
      </c>
      <c r="D107" s="193" t="s">
        <v>181</v>
      </c>
      <c r="E107" s="423"/>
      <c r="F107" s="158">
        <v>0</v>
      </c>
      <c r="G107" s="158">
        <v>0</v>
      </c>
      <c r="H107" s="202">
        <v>0</v>
      </c>
      <c r="I107" s="186">
        <v>0</v>
      </c>
    </row>
    <row r="108" spans="1:10" ht="19.5" customHeight="1" thickBot="1" x14ac:dyDescent="0.35">
      <c r="A108" s="806"/>
      <c r="B108" s="732"/>
      <c r="C108" s="428">
        <v>4</v>
      </c>
      <c r="D108" s="193" t="s">
        <v>182</v>
      </c>
      <c r="E108" s="423"/>
      <c r="F108" s="158">
        <v>32</v>
      </c>
      <c r="G108" s="158">
        <v>17</v>
      </c>
      <c r="H108" s="202">
        <v>5</v>
      </c>
      <c r="I108" s="186">
        <v>20</v>
      </c>
    </row>
    <row r="109" spans="1:10" ht="18" customHeight="1" thickBot="1" x14ac:dyDescent="0.35">
      <c r="A109" s="806"/>
      <c r="B109" s="732"/>
      <c r="C109" s="428">
        <v>5</v>
      </c>
      <c r="D109" s="193" t="s">
        <v>123</v>
      </c>
      <c r="E109" s="423"/>
      <c r="F109" s="158"/>
      <c r="G109" s="158"/>
      <c r="H109" s="202"/>
      <c r="I109" s="186"/>
    </row>
    <row r="110" spans="1:10" ht="18" customHeight="1" thickBot="1" x14ac:dyDescent="0.35">
      <c r="A110" s="806"/>
      <c r="B110" s="732"/>
      <c r="C110" s="428">
        <v>6</v>
      </c>
      <c r="D110" s="193" t="s">
        <v>183</v>
      </c>
      <c r="E110" s="423"/>
      <c r="F110" s="158">
        <v>50</v>
      </c>
      <c r="G110" s="158">
        <v>60</v>
      </c>
      <c r="H110" s="202">
        <v>33</v>
      </c>
      <c r="I110" s="186">
        <v>24</v>
      </c>
    </row>
    <row r="111" spans="1:10" ht="20.25" customHeight="1" thickBot="1" x14ac:dyDescent="0.35">
      <c r="A111" s="806"/>
      <c r="B111" s="732"/>
      <c r="C111" s="428">
        <v>7</v>
      </c>
      <c r="D111" s="193" t="s">
        <v>184</v>
      </c>
      <c r="E111" s="423"/>
      <c r="F111" s="158">
        <v>0</v>
      </c>
      <c r="G111" s="158">
        <v>0</v>
      </c>
      <c r="H111" s="202">
        <v>0</v>
      </c>
      <c r="I111" s="186">
        <v>0</v>
      </c>
    </row>
    <row r="112" spans="1:10" ht="15.75" customHeight="1" thickBot="1" x14ac:dyDescent="0.35">
      <c r="A112" s="806"/>
      <c r="B112" s="732"/>
      <c r="C112" s="428">
        <v>8</v>
      </c>
      <c r="D112" s="193" t="s">
        <v>1180</v>
      </c>
      <c r="E112" s="423"/>
      <c r="F112" s="158"/>
      <c r="G112" s="158"/>
      <c r="H112" s="186"/>
      <c r="I112" s="186"/>
    </row>
    <row r="113" spans="1:10" ht="15.75" customHeight="1" thickBot="1" x14ac:dyDescent="0.35">
      <c r="A113" s="806"/>
      <c r="B113" s="732"/>
      <c r="C113" s="428"/>
      <c r="D113" s="193"/>
      <c r="E113" s="423"/>
      <c r="F113" s="158"/>
      <c r="G113" s="158"/>
      <c r="H113" s="202"/>
      <c r="I113" s="186"/>
    </row>
    <row r="114" spans="1:10" ht="15.75" customHeight="1" thickBot="1" x14ac:dyDescent="0.35">
      <c r="A114" s="806"/>
      <c r="B114" s="732"/>
      <c r="C114" s="428"/>
      <c r="D114" s="193"/>
      <c r="E114" s="423"/>
      <c r="F114" s="158"/>
      <c r="G114" s="158"/>
      <c r="H114" s="202"/>
      <c r="I114" s="186"/>
    </row>
    <row r="115" spans="1:10" ht="19.5" customHeight="1" thickBot="1" x14ac:dyDescent="0.25">
      <c r="A115" s="806"/>
      <c r="B115" s="732"/>
      <c r="C115" s="428"/>
      <c r="D115" s="3" t="s">
        <v>1506</v>
      </c>
      <c r="E115" s="420"/>
      <c r="F115" s="1">
        <f>SUM(F105:F112)</f>
        <v>184</v>
      </c>
      <c r="G115" s="1">
        <f>SUM(G105:G112)</f>
        <v>149</v>
      </c>
      <c r="H115" s="84">
        <f>SUM(H105:H112)</f>
        <v>93</v>
      </c>
      <c r="I115" s="36">
        <f>SUM(I105:I112)</f>
        <v>85</v>
      </c>
    </row>
    <row r="116" spans="1:10" ht="19.5" customHeight="1" thickBot="1" x14ac:dyDescent="0.25">
      <c r="A116" s="806"/>
      <c r="B116" s="732"/>
      <c r="C116" s="428"/>
      <c r="D116" s="3" t="s">
        <v>1507</v>
      </c>
      <c r="E116" s="420"/>
      <c r="F116" s="141">
        <f>(F115*1.73*380*0.9)/1000</f>
        <v>108.86543999999999</v>
      </c>
      <c r="G116" s="141">
        <f>(G115*1.73*380*0.9)/1000</f>
        <v>88.157339999999991</v>
      </c>
      <c r="H116" s="141">
        <f>(H115*1.73*380*0.9)/1000</f>
        <v>55.024380000000001</v>
      </c>
      <c r="I116" s="142"/>
      <c r="J116" s="177"/>
    </row>
    <row r="117" spans="1:10" ht="19.5" customHeight="1" thickBot="1" x14ac:dyDescent="0.25">
      <c r="A117" s="806"/>
      <c r="B117" s="732"/>
      <c r="C117" s="428"/>
      <c r="D117" s="3" t="s">
        <v>1508</v>
      </c>
      <c r="E117" s="421"/>
      <c r="F117" s="742">
        <f>(F116+G116+H116)</f>
        <v>252.04715999999999</v>
      </c>
      <c r="G117" s="743"/>
      <c r="H117" s="743"/>
      <c r="I117" s="744"/>
      <c r="J117" s="177"/>
    </row>
    <row r="118" spans="1:10" ht="19.5" customHeight="1" thickBot="1" x14ac:dyDescent="0.35">
      <c r="A118" s="806"/>
      <c r="B118" s="732"/>
      <c r="C118" s="431"/>
      <c r="D118" s="788"/>
      <c r="E118" s="789"/>
      <c r="F118" s="789"/>
      <c r="G118" s="789"/>
      <c r="H118" s="789"/>
      <c r="I118" s="790"/>
      <c r="J118" s="177"/>
    </row>
    <row r="119" spans="1:10" ht="34.5" customHeight="1" thickBot="1" x14ac:dyDescent="0.25">
      <c r="A119" s="806"/>
      <c r="B119" s="732"/>
      <c r="C119" s="414" t="s">
        <v>1630</v>
      </c>
      <c r="D119" s="130" t="s">
        <v>1519</v>
      </c>
      <c r="E119" s="417" t="s">
        <v>1629</v>
      </c>
      <c r="F119" s="131" t="str">
        <f>'Данные по ТП'!C47</f>
        <v>ТМГ-400/10</v>
      </c>
      <c r="G119" s="132" t="s">
        <v>1544</v>
      </c>
      <c r="H119" s="131" t="s">
        <v>5</v>
      </c>
      <c r="I119" s="133">
        <f>'Данные по ТП'!F47</f>
        <v>23313</v>
      </c>
    </row>
    <row r="120" spans="1:10" ht="15.75" customHeight="1" thickBot="1" x14ac:dyDescent="0.35">
      <c r="A120" s="806"/>
      <c r="B120" s="732"/>
      <c r="C120" s="428">
        <v>9</v>
      </c>
      <c r="D120" s="193" t="s">
        <v>185</v>
      </c>
      <c r="E120" s="423"/>
      <c r="F120" s="158">
        <v>3</v>
      </c>
      <c r="G120" s="158">
        <v>15</v>
      </c>
      <c r="H120" s="202">
        <v>10</v>
      </c>
      <c r="I120" s="186">
        <v>12</v>
      </c>
    </row>
    <row r="121" spans="1:10" ht="15.75" customHeight="1" thickBot="1" x14ac:dyDescent="0.35">
      <c r="A121" s="806"/>
      <c r="B121" s="732"/>
      <c r="C121" s="428">
        <v>10</v>
      </c>
      <c r="D121" s="193" t="s">
        <v>186</v>
      </c>
      <c r="E121" s="423"/>
      <c r="F121" s="158">
        <v>0</v>
      </c>
      <c r="G121" s="158">
        <v>0</v>
      </c>
      <c r="H121" s="202">
        <v>0</v>
      </c>
      <c r="I121" s="186">
        <v>0</v>
      </c>
    </row>
    <row r="122" spans="1:10" ht="15.75" customHeight="1" thickBot="1" x14ac:dyDescent="0.35">
      <c r="A122" s="806"/>
      <c r="B122" s="732"/>
      <c r="C122" s="428">
        <v>11</v>
      </c>
      <c r="D122" s="193" t="s">
        <v>187</v>
      </c>
      <c r="E122" s="423"/>
      <c r="F122" s="158">
        <v>50</v>
      </c>
      <c r="G122" s="158">
        <v>66</v>
      </c>
      <c r="H122" s="202">
        <v>60</v>
      </c>
      <c r="I122" s="186">
        <v>10</v>
      </c>
    </row>
    <row r="123" spans="1:10" ht="15.75" customHeight="1" thickBot="1" x14ac:dyDescent="0.35">
      <c r="A123" s="806"/>
      <c r="B123" s="732"/>
      <c r="C123" s="428">
        <v>12</v>
      </c>
      <c r="D123" s="193" t="s">
        <v>188</v>
      </c>
      <c r="E123" s="423"/>
      <c r="F123" s="158">
        <v>0</v>
      </c>
      <c r="G123" s="158">
        <v>0</v>
      </c>
      <c r="H123" s="202">
        <v>0</v>
      </c>
      <c r="I123" s="186">
        <v>0</v>
      </c>
    </row>
    <row r="124" spans="1:10" ht="15.75" customHeight="1" thickBot="1" x14ac:dyDescent="0.35">
      <c r="A124" s="806"/>
      <c r="B124" s="732"/>
      <c r="C124" s="428">
        <v>13</v>
      </c>
      <c r="D124" s="193" t="s">
        <v>189</v>
      </c>
      <c r="E124" s="423"/>
      <c r="F124" s="158">
        <v>50</v>
      </c>
      <c r="G124" s="158">
        <v>45</v>
      </c>
      <c r="H124" s="202">
        <v>28</v>
      </c>
      <c r="I124" s="186">
        <v>35</v>
      </c>
    </row>
    <row r="125" spans="1:10" ht="15.75" customHeight="1" thickBot="1" x14ac:dyDescent="0.35">
      <c r="A125" s="806"/>
      <c r="B125" s="732"/>
      <c r="C125" s="428">
        <v>14</v>
      </c>
      <c r="D125" s="193" t="s">
        <v>190</v>
      </c>
      <c r="E125" s="423"/>
      <c r="F125" s="158">
        <v>0</v>
      </c>
      <c r="G125" s="158">
        <v>0</v>
      </c>
      <c r="H125" s="202">
        <v>0</v>
      </c>
      <c r="I125" s="186">
        <v>0</v>
      </c>
    </row>
    <row r="126" spans="1:10" ht="15.75" customHeight="1" thickBot="1" x14ac:dyDescent="0.35">
      <c r="A126" s="806"/>
      <c r="B126" s="732"/>
      <c r="C126" s="428">
        <v>15</v>
      </c>
      <c r="D126" s="193" t="s">
        <v>191</v>
      </c>
      <c r="E126" s="423"/>
      <c r="F126" s="158">
        <v>30</v>
      </c>
      <c r="G126" s="158">
        <v>63</v>
      </c>
      <c r="H126" s="202">
        <v>31</v>
      </c>
      <c r="I126" s="186">
        <v>25</v>
      </c>
    </row>
    <row r="127" spans="1:10" ht="15.75" customHeight="1" thickBot="1" x14ac:dyDescent="0.35">
      <c r="A127" s="806"/>
      <c r="B127" s="732"/>
      <c r="C127" s="428">
        <v>16</v>
      </c>
      <c r="D127" s="193" t="s">
        <v>192</v>
      </c>
      <c r="E127" s="423"/>
      <c r="F127" s="158">
        <v>27</v>
      </c>
      <c r="G127" s="158">
        <v>55</v>
      </c>
      <c r="H127" s="202">
        <v>45</v>
      </c>
      <c r="I127" s="186">
        <v>10</v>
      </c>
    </row>
    <row r="128" spans="1:10" ht="15.75" customHeight="1" thickBot="1" x14ac:dyDescent="0.35">
      <c r="A128" s="806"/>
      <c r="B128" s="732"/>
      <c r="C128" s="428"/>
      <c r="D128" s="193"/>
      <c r="E128" s="423"/>
      <c r="F128" s="158"/>
      <c r="G128" s="158"/>
      <c r="H128" s="202"/>
      <c r="I128" s="186"/>
    </row>
    <row r="129" spans="1:10" ht="15.75" customHeight="1" thickBot="1" x14ac:dyDescent="0.35">
      <c r="A129" s="806"/>
      <c r="B129" s="732"/>
      <c r="C129" s="428"/>
      <c r="D129" s="193"/>
      <c r="E129" s="423"/>
      <c r="F129" s="158"/>
      <c r="G129" s="158"/>
      <c r="H129" s="202"/>
      <c r="I129" s="186"/>
    </row>
    <row r="130" spans="1:10" ht="18.75" customHeight="1" thickBot="1" x14ac:dyDescent="0.25">
      <c r="A130" s="806"/>
      <c r="B130" s="732"/>
      <c r="C130" s="428"/>
      <c r="D130" s="3" t="s">
        <v>1505</v>
      </c>
      <c r="E130" s="420"/>
      <c r="F130" s="1">
        <f>SUM(F120:F127)</f>
        <v>160</v>
      </c>
      <c r="G130" s="1">
        <f>SUM(G120:G127)</f>
        <v>244</v>
      </c>
      <c r="H130" s="84">
        <f>SUM(H120:H127)</f>
        <v>174</v>
      </c>
      <c r="I130" s="36">
        <f>SUM(I120:I127)</f>
        <v>92</v>
      </c>
    </row>
    <row r="131" spans="1:10" ht="18.75" customHeight="1" thickBot="1" x14ac:dyDescent="0.25">
      <c r="A131" s="806"/>
      <c r="B131" s="732"/>
      <c r="C131" s="428"/>
      <c r="D131" s="3" t="s">
        <v>1507</v>
      </c>
      <c r="E131" s="420"/>
      <c r="F131" s="141">
        <f>(F130*1.73*380*0.9)/1000</f>
        <v>94.665600000000012</v>
      </c>
      <c r="G131" s="141">
        <f>(G130*1.73*380*0.9)/1000</f>
        <v>144.36504000000002</v>
      </c>
      <c r="H131" s="141">
        <f>(H130*1.73*380*0.9)/1000</f>
        <v>102.94883999999999</v>
      </c>
      <c r="I131" s="142"/>
      <c r="J131" s="177"/>
    </row>
    <row r="132" spans="1:10" ht="18.75" customHeight="1" thickBot="1" x14ac:dyDescent="0.25">
      <c r="A132" s="806"/>
      <c r="B132" s="732"/>
      <c r="C132" s="428"/>
      <c r="D132" s="3" t="s">
        <v>1509</v>
      </c>
      <c r="E132" s="421"/>
      <c r="F132" s="742">
        <f>(F131+G131+H131)</f>
        <v>341.97948000000002</v>
      </c>
      <c r="G132" s="743"/>
      <c r="H132" s="743"/>
      <c r="I132" s="744"/>
    </row>
    <row r="133" spans="1:10" ht="20.25" customHeight="1" thickBot="1" x14ac:dyDescent="0.25">
      <c r="A133" s="807"/>
      <c r="B133" s="733"/>
      <c r="C133" s="432"/>
      <c r="D133" s="9" t="s">
        <v>88</v>
      </c>
      <c r="E133" s="434"/>
      <c r="F133" s="10">
        <f>F130+F115</f>
        <v>344</v>
      </c>
      <c r="G133" s="10">
        <f>G130+G115</f>
        <v>393</v>
      </c>
      <c r="H133" s="101">
        <f>H130+H115</f>
        <v>267</v>
      </c>
      <c r="I133" s="37">
        <f>I130+I115</f>
        <v>177</v>
      </c>
    </row>
    <row r="134" spans="1:10" ht="26.25" customHeight="1" thickBot="1" x14ac:dyDescent="0.25">
      <c r="A134" s="793"/>
      <c r="B134" s="793"/>
      <c r="C134" s="793"/>
      <c r="D134" s="793"/>
      <c r="E134" s="793"/>
      <c r="F134" s="793"/>
      <c r="G134" s="793"/>
      <c r="H134" s="793"/>
      <c r="I134" s="793"/>
    </row>
    <row r="135" spans="1:10" ht="54.75" thickBot="1" x14ac:dyDescent="0.35">
      <c r="A135" s="203">
        <v>41950</v>
      </c>
      <c r="B135" s="31"/>
      <c r="C135" s="414" t="s">
        <v>1630</v>
      </c>
      <c r="D135" s="143" t="s">
        <v>1543</v>
      </c>
      <c r="E135" s="417" t="s">
        <v>1629</v>
      </c>
      <c r="F135" s="146" t="str">
        <f>'Данные по ТП'!C48</f>
        <v>ТМ-400/10</v>
      </c>
      <c r="G135" s="145" t="s">
        <v>1544</v>
      </c>
      <c r="H135" s="144" t="s">
        <v>5</v>
      </c>
      <c r="I135" s="144">
        <f>'Данные по ТП'!F48</f>
        <v>8664</v>
      </c>
    </row>
    <row r="136" spans="1:10" ht="19.5" thickBot="1" x14ac:dyDescent="0.35">
      <c r="A136" s="728" t="s">
        <v>1209</v>
      </c>
      <c r="B136" s="731" t="s">
        <v>246</v>
      </c>
      <c r="C136" s="428">
        <v>1</v>
      </c>
      <c r="D136" s="193" t="s">
        <v>193</v>
      </c>
      <c r="E136" s="423"/>
      <c r="F136" s="158">
        <v>34</v>
      </c>
      <c r="G136" s="158">
        <v>35</v>
      </c>
      <c r="H136" s="186">
        <v>16</v>
      </c>
      <c r="I136" s="186">
        <v>0</v>
      </c>
    </row>
    <row r="137" spans="1:10" ht="18" customHeight="1" thickBot="1" x14ac:dyDescent="0.35">
      <c r="A137" s="791"/>
      <c r="B137" s="777"/>
      <c r="C137" s="428">
        <v>2</v>
      </c>
      <c r="D137" s="193" t="s">
        <v>194</v>
      </c>
      <c r="E137" s="423"/>
      <c r="F137" s="158">
        <v>18</v>
      </c>
      <c r="G137" s="158">
        <v>12</v>
      </c>
      <c r="H137" s="186">
        <v>13</v>
      </c>
      <c r="I137" s="186">
        <v>0</v>
      </c>
    </row>
    <row r="138" spans="1:10" ht="19.5" thickBot="1" x14ac:dyDescent="0.35">
      <c r="A138" s="791"/>
      <c r="B138" s="777"/>
      <c r="C138" s="428">
        <v>4</v>
      </c>
      <c r="D138" s="193" t="s">
        <v>195</v>
      </c>
      <c r="E138" s="423"/>
      <c r="F138" s="158">
        <v>37</v>
      </c>
      <c r="G138" s="158">
        <v>52</v>
      </c>
      <c r="H138" s="186">
        <v>52</v>
      </c>
      <c r="I138" s="186">
        <v>9</v>
      </c>
    </row>
    <row r="139" spans="1:10" ht="19.5" thickBot="1" x14ac:dyDescent="0.35">
      <c r="A139" s="791"/>
      <c r="B139" s="777"/>
      <c r="C139" s="428">
        <v>6</v>
      </c>
      <c r="D139" s="193" t="s">
        <v>196</v>
      </c>
      <c r="E139" s="423"/>
      <c r="F139" s="158">
        <v>36</v>
      </c>
      <c r="G139" s="158">
        <v>40</v>
      </c>
      <c r="H139" s="186">
        <v>60</v>
      </c>
      <c r="I139" s="186">
        <v>20</v>
      </c>
    </row>
    <row r="140" spans="1:10" ht="19.5" thickBot="1" x14ac:dyDescent="0.35">
      <c r="A140" s="791"/>
      <c r="B140" s="777"/>
      <c r="C140" s="428">
        <v>7</v>
      </c>
      <c r="D140" s="193" t="s">
        <v>197</v>
      </c>
      <c r="E140" s="423"/>
      <c r="F140" s="158">
        <v>0</v>
      </c>
      <c r="G140" s="158">
        <v>0</v>
      </c>
      <c r="H140" s="186">
        <v>0</v>
      </c>
      <c r="I140" s="186">
        <v>0</v>
      </c>
    </row>
    <row r="141" spans="1:10" ht="19.5" thickBot="1" x14ac:dyDescent="0.35">
      <c r="A141" s="791"/>
      <c r="B141" s="777"/>
      <c r="C141" s="428">
        <v>8</v>
      </c>
      <c r="D141" s="193" t="s">
        <v>1046</v>
      </c>
      <c r="E141" s="423"/>
      <c r="F141" s="158">
        <v>28</v>
      </c>
      <c r="G141" s="158">
        <v>28</v>
      </c>
      <c r="H141" s="186">
        <v>31</v>
      </c>
      <c r="I141" s="186">
        <v>0</v>
      </c>
    </row>
    <row r="142" spans="1:10" ht="19.5" thickBot="1" x14ac:dyDescent="0.35">
      <c r="A142" s="791"/>
      <c r="B142" s="777"/>
      <c r="C142" s="428"/>
      <c r="D142" s="193"/>
      <c r="E142" s="423"/>
      <c r="F142" s="158"/>
      <c r="G142" s="158"/>
      <c r="H142" s="186"/>
      <c r="I142" s="186"/>
    </row>
    <row r="143" spans="1:10" ht="19.5" thickBot="1" x14ac:dyDescent="0.35">
      <c r="A143" s="791"/>
      <c r="B143" s="777"/>
      <c r="C143" s="428"/>
      <c r="D143" s="193"/>
      <c r="E143" s="423"/>
      <c r="F143" s="158"/>
      <c r="G143" s="158"/>
      <c r="H143" s="186"/>
      <c r="I143" s="186"/>
    </row>
    <row r="144" spans="1:10" ht="19.5" thickBot="1" x14ac:dyDescent="0.35">
      <c r="A144" s="791"/>
      <c r="B144" s="777"/>
      <c r="C144" s="428"/>
      <c r="D144" s="193"/>
      <c r="E144" s="423"/>
      <c r="F144" s="158"/>
      <c r="G144" s="158"/>
      <c r="H144" s="186"/>
      <c r="I144" s="186"/>
    </row>
    <row r="145" spans="1:10" ht="19.5" thickBot="1" x14ac:dyDescent="0.25">
      <c r="A145" s="791"/>
      <c r="B145" s="777"/>
      <c r="C145" s="428"/>
      <c r="D145" s="3" t="s">
        <v>1506</v>
      </c>
      <c r="E145" s="420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 x14ac:dyDescent="0.25">
      <c r="A146" s="791"/>
      <c r="B146" s="777"/>
      <c r="C146" s="428"/>
      <c r="D146" s="3" t="s">
        <v>1507</v>
      </c>
      <c r="E146" s="420"/>
      <c r="F146" s="141">
        <f>(F145*1.73*380*0.9)/1000</f>
        <v>90.523979999999995</v>
      </c>
      <c r="G146" s="141">
        <f>(G145*1.73*380*0.9)/1000</f>
        <v>98.807220000000001</v>
      </c>
      <c r="H146" s="141">
        <f>(H145*1.73*380*0.9)/1000</f>
        <v>101.76552000000001</v>
      </c>
      <c r="I146" s="142"/>
      <c r="J146" s="177"/>
    </row>
    <row r="147" spans="1:10" ht="18.75" thickBot="1" x14ac:dyDescent="0.25">
      <c r="A147" s="791"/>
      <c r="B147" s="777"/>
      <c r="C147" s="428"/>
      <c r="D147" s="3" t="s">
        <v>1508</v>
      </c>
      <c r="E147" s="421"/>
      <c r="F147" s="742">
        <f>(F146+G146+H146)</f>
        <v>291.09672</v>
      </c>
      <c r="G147" s="743"/>
      <c r="H147" s="743"/>
      <c r="I147" s="744"/>
    </row>
    <row r="148" spans="1:10" ht="19.5" thickBot="1" x14ac:dyDescent="0.35">
      <c r="A148" s="791"/>
      <c r="B148" s="777"/>
      <c r="C148" s="431"/>
      <c r="D148" s="788"/>
      <c r="E148" s="789"/>
      <c r="F148" s="789"/>
      <c r="G148" s="789"/>
      <c r="H148" s="789"/>
      <c r="I148" s="790"/>
    </row>
    <row r="149" spans="1:10" ht="36.75" customHeight="1" thickBot="1" x14ac:dyDescent="0.25">
      <c r="A149" s="791"/>
      <c r="B149" s="777"/>
      <c r="C149" s="414" t="s">
        <v>1630</v>
      </c>
      <c r="D149" s="130" t="s">
        <v>1519</v>
      </c>
      <c r="E149" s="417" t="s">
        <v>1629</v>
      </c>
      <c r="F149" s="131" t="str">
        <f>'Данные по ТП'!C49</f>
        <v>ТМ-400/10</v>
      </c>
      <c r="G149" s="132" t="s">
        <v>1544</v>
      </c>
      <c r="H149" s="131" t="s">
        <v>5</v>
      </c>
      <c r="I149" s="133">
        <f>'Данные по ТП'!F49</f>
        <v>78670</v>
      </c>
    </row>
    <row r="150" spans="1:10" ht="19.5" thickBot="1" x14ac:dyDescent="0.35">
      <c r="A150" s="791"/>
      <c r="B150" s="777"/>
      <c r="C150" s="428">
        <v>9</v>
      </c>
      <c r="D150" s="193" t="s">
        <v>199</v>
      </c>
      <c r="E150" s="423"/>
      <c r="F150" s="158">
        <v>0</v>
      </c>
      <c r="G150" s="158">
        <v>0</v>
      </c>
      <c r="H150" s="186">
        <v>0</v>
      </c>
      <c r="I150" s="186">
        <v>0</v>
      </c>
      <c r="J150" s="207"/>
    </row>
    <row r="151" spans="1:10" ht="19.5" thickBot="1" x14ac:dyDescent="0.35">
      <c r="A151" s="791"/>
      <c r="B151" s="777"/>
      <c r="C151" s="428">
        <v>10</v>
      </c>
      <c r="D151" s="193" t="s">
        <v>200</v>
      </c>
      <c r="E151" s="423"/>
      <c r="F151" s="158">
        <v>0</v>
      </c>
      <c r="G151" s="158">
        <v>0</v>
      </c>
      <c r="H151" s="186">
        <v>0</v>
      </c>
      <c r="I151" s="186">
        <v>0</v>
      </c>
    </row>
    <row r="152" spans="1:10" ht="19.5" thickBot="1" x14ac:dyDescent="0.35">
      <c r="A152" s="791"/>
      <c r="B152" s="777"/>
      <c r="C152" s="428">
        <v>11</v>
      </c>
      <c r="D152" s="193" t="s">
        <v>201</v>
      </c>
      <c r="E152" s="423"/>
      <c r="F152" s="158">
        <v>39</v>
      </c>
      <c r="G152" s="158">
        <v>33</v>
      </c>
      <c r="H152" s="186">
        <v>28</v>
      </c>
      <c r="I152" s="186">
        <v>9</v>
      </c>
    </row>
    <row r="153" spans="1:10" ht="19.5" thickBot="1" x14ac:dyDescent="0.35">
      <c r="A153" s="791"/>
      <c r="B153" s="777"/>
      <c r="C153" s="428">
        <v>12</v>
      </c>
      <c r="D153" s="193" t="s">
        <v>202</v>
      </c>
      <c r="E153" s="423"/>
      <c r="F153" s="158">
        <v>0</v>
      </c>
      <c r="G153" s="158">
        <v>0</v>
      </c>
      <c r="H153" s="186">
        <v>0</v>
      </c>
      <c r="I153" s="186">
        <v>0</v>
      </c>
    </row>
    <row r="154" spans="1:10" ht="19.5" thickBot="1" x14ac:dyDescent="0.35">
      <c r="A154" s="791"/>
      <c r="B154" s="777"/>
      <c r="C154" s="428">
        <v>14</v>
      </c>
      <c r="D154" s="193" t="s">
        <v>203</v>
      </c>
      <c r="E154" s="423"/>
      <c r="F154" s="158">
        <v>70</v>
      </c>
      <c r="G154" s="158">
        <v>92</v>
      </c>
      <c r="H154" s="186">
        <v>108</v>
      </c>
      <c r="I154" s="186">
        <v>23</v>
      </c>
    </row>
    <row r="155" spans="1:10" ht="19.5" thickBot="1" x14ac:dyDescent="0.35">
      <c r="A155" s="791"/>
      <c r="B155" s="777"/>
      <c r="C155" s="428"/>
      <c r="D155" s="193"/>
      <c r="E155" s="423"/>
      <c r="F155" s="158"/>
      <c r="G155" s="158"/>
      <c r="H155" s="186"/>
      <c r="I155" s="186"/>
    </row>
    <row r="156" spans="1:10" ht="18.75" thickBot="1" x14ac:dyDescent="0.3">
      <c r="A156" s="791"/>
      <c r="B156" s="777"/>
      <c r="C156" s="433"/>
      <c r="D156" s="204"/>
      <c r="E156" s="449"/>
      <c r="F156" s="205"/>
      <c r="G156" s="204"/>
      <c r="H156" s="204"/>
      <c r="I156" s="204"/>
    </row>
    <row r="157" spans="1:10" ht="18.75" thickBot="1" x14ac:dyDescent="0.3">
      <c r="A157" s="791"/>
      <c r="B157" s="777"/>
      <c r="C157" s="433"/>
      <c r="D157" s="204"/>
      <c r="E157" s="449"/>
      <c r="F157" s="205"/>
      <c r="G157" s="204"/>
      <c r="H157" s="204"/>
      <c r="I157" s="204"/>
      <c r="J157" s="177"/>
    </row>
    <row r="158" spans="1:10" ht="18.75" thickBot="1" x14ac:dyDescent="0.3">
      <c r="A158" s="791"/>
      <c r="B158" s="777"/>
      <c r="C158" s="428"/>
      <c r="D158" s="454"/>
      <c r="E158" s="423"/>
      <c r="F158" s="455"/>
      <c r="G158" s="454"/>
      <c r="H158" s="456"/>
      <c r="I158" s="456"/>
      <c r="J158" s="177"/>
    </row>
    <row r="159" spans="1:10" ht="18.75" thickBot="1" x14ac:dyDescent="0.3">
      <c r="A159" s="791"/>
      <c r="B159" s="777"/>
      <c r="C159" s="428"/>
      <c r="D159" s="454"/>
      <c r="E159" s="423"/>
      <c r="F159" s="455"/>
      <c r="G159" s="454"/>
      <c r="H159" s="456"/>
      <c r="I159" s="456"/>
      <c r="J159" s="177"/>
    </row>
    <row r="160" spans="1:10" ht="19.5" thickBot="1" x14ac:dyDescent="0.25">
      <c r="A160" s="791"/>
      <c r="B160" s="777"/>
      <c r="C160" s="428"/>
      <c r="D160" s="3" t="s">
        <v>1505</v>
      </c>
      <c r="E160" s="420"/>
      <c r="F160" s="1">
        <v>109</v>
      </c>
      <c r="G160" s="1">
        <v>125</v>
      </c>
      <c r="H160" s="29">
        <v>136</v>
      </c>
      <c r="I160" s="29">
        <v>32</v>
      </c>
    </row>
    <row r="161" spans="1:10" ht="19.5" thickBot="1" x14ac:dyDescent="0.25">
      <c r="A161" s="791"/>
      <c r="B161" s="777"/>
      <c r="C161" s="428"/>
      <c r="D161" s="3" t="s">
        <v>1507</v>
      </c>
      <c r="E161" s="420"/>
      <c r="F161" s="141">
        <f>(F160*1.73*380*0.9)/1000</f>
        <v>64.490939999999995</v>
      </c>
      <c r="G161" s="141">
        <f>(G160*1.73*380*0.9)/1000</f>
        <v>73.957499999999996</v>
      </c>
      <c r="H161" s="141">
        <f>(H160*1.73*380*0.9)/1000</f>
        <v>80.465759999999989</v>
      </c>
      <c r="I161" s="142"/>
    </row>
    <row r="162" spans="1:10" ht="18.75" thickBot="1" x14ac:dyDescent="0.25">
      <c r="A162" s="791"/>
      <c r="B162" s="777"/>
      <c r="C162" s="428"/>
      <c r="D162" s="3" t="s">
        <v>1509</v>
      </c>
      <c r="E162" s="421"/>
      <c r="F162" s="742">
        <f>(F161+G161+H161)</f>
        <v>218.91419999999999</v>
      </c>
      <c r="G162" s="743"/>
      <c r="H162" s="743"/>
      <c r="I162" s="744"/>
    </row>
    <row r="163" spans="1:10" ht="21" thickBot="1" x14ac:dyDescent="0.25">
      <c r="A163" s="792"/>
      <c r="B163" s="778"/>
      <c r="C163" s="432"/>
      <c r="D163" s="9" t="s">
        <v>88</v>
      </c>
      <c r="E163" s="434"/>
      <c r="F163" s="10">
        <v>262</v>
      </c>
      <c r="G163" s="10">
        <v>292</v>
      </c>
      <c r="H163" s="37">
        <v>308</v>
      </c>
      <c r="I163" s="37">
        <v>61</v>
      </c>
    </row>
    <row r="164" spans="1:10" ht="19.5" thickBot="1" x14ac:dyDescent="0.25">
      <c r="A164" s="795"/>
      <c r="B164" s="794"/>
      <c r="C164" s="794"/>
      <c r="D164" s="794"/>
      <c r="E164" s="794"/>
      <c r="F164" s="794"/>
      <c r="G164" s="794"/>
      <c r="H164" s="794"/>
      <c r="I164" s="796"/>
    </row>
    <row r="165" spans="1:10" ht="54.75" thickBot="1" x14ac:dyDescent="0.35">
      <c r="A165" s="203">
        <v>41950</v>
      </c>
      <c r="B165" s="31"/>
      <c r="C165" s="414" t="s">
        <v>1630</v>
      </c>
      <c r="D165" s="143" t="s">
        <v>1543</v>
      </c>
      <c r="E165" s="417" t="s">
        <v>1629</v>
      </c>
      <c r="F165" s="146" t="str">
        <f>'Данные по ТП'!C50</f>
        <v>ТМ-250/10</v>
      </c>
      <c r="G165" s="145" t="s">
        <v>1544</v>
      </c>
      <c r="H165" s="144" t="s">
        <v>5</v>
      </c>
      <c r="I165" s="144">
        <f>'Данные по ТП'!F50</f>
        <v>5075</v>
      </c>
    </row>
    <row r="166" spans="1:10" ht="19.5" thickBot="1" x14ac:dyDescent="0.35">
      <c r="A166" s="728" t="s">
        <v>1209</v>
      </c>
      <c r="B166" s="731" t="s">
        <v>247</v>
      </c>
      <c r="C166" s="428">
        <v>2</v>
      </c>
      <c r="D166" s="193" t="s">
        <v>204</v>
      </c>
      <c r="E166" s="423"/>
      <c r="F166" s="158">
        <v>63</v>
      </c>
      <c r="G166" s="158">
        <v>66</v>
      </c>
      <c r="H166" s="186">
        <v>44</v>
      </c>
      <c r="I166" s="186">
        <v>29</v>
      </c>
    </row>
    <row r="167" spans="1:10" ht="19.5" thickBot="1" x14ac:dyDescent="0.35">
      <c r="A167" s="791"/>
      <c r="B167" s="777"/>
      <c r="C167" s="428">
        <v>4</v>
      </c>
      <c r="D167" s="193" t="s">
        <v>205</v>
      </c>
      <c r="E167" s="423"/>
      <c r="F167" s="158">
        <v>0</v>
      </c>
      <c r="G167" s="158">
        <v>0</v>
      </c>
      <c r="H167" s="186">
        <v>0</v>
      </c>
      <c r="I167" s="186">
        <v>0</v>
      </c>
    </row>
    <row r="168" spans="1:10" ht="19.5" thickBot="1" x14ac:dyDescent="0.35">
      <c r="A168" s="791"/>
      <c r="B168" s="777"/>
      <c r="C168" s="428">
        <v>6</v>
      </c>
      <c r="D168" s="193" t="s">
        <v>206</v>
      </c>
      <c r="E168" s="423"/>
      <c r="F168" s="158">
        <v>22</v>
      </c>
      <c r="G168" s="158">
        <v>31</v>
      </c>
      <c r="H168" s="186">
        <v>55</v>
      </c>
      <c r="I168" s="186">
        <v>3</v>
      </c>
    </row>
    <row r="169" spans="1:10" ht="19.5" thickBot="1" x14ac:dyDescent="0.35">
      <c r="A169" s="791"/>
      <c r="B169" s="777"/>
      <c r="C169" s="428">
        <v>8</v>
      </c>
      <c r="D169" s="193" t="s">
        <v>207</v>
      </c>
      <c r="E169" s="423"/>
      <c r="F169" s="158">
        <v>56</v>
      </c>
      <c r="G169" s="158">
        <v>23</v>
      </c>
      <c r="H169" s="186">
        <v>24</v>
      </c>
      <c r="I169" s="186">
        <v>29</v>
      </c>
    </row>
    <row r="170" spans="1:10" ht="19.5" thickBot="1" x14ac:dyDescent="0.35">
      <c r="A170" s="791"/>
      <c r="B170" s="777"/>
      <c r="C170" s="428"/>
      <c r="D170" s="193"/>
      <c r="E170" s="423"/>
      <c r="F170" s="158"/>
      <c r="G170" s="158"/>
      <c r="H170" s="186"/>
      <c r="I170" s="186"/>
    </row>
    <row r="171" spans="1:10" ht="19.5" thickBot="1" x14ac:dyDescent="0.35">
      <c r="A171" s="791"/>
      <c r="B171" s="777"/>
      <c r="C171" s="428"/>
      <c r="D171" s="193"/>
      <c r="E171" s="423"/>
      <c r="F171" s="158"/>
      <c r="G171" s="158"/>
      <c r="H171" s="186"/>
      <c r="I171" s="186"/>
    </row>
    <row r="172" spans="1:10" ht="19.5" thickBot="1" x14ac:dyDescent="0.25">
      <c r="A172" s="791"/>
      <c r="B172" s="777"/>
      <c r="C172" s="428"/>
      <c r="D172" s="3" t="s">
        <v>1506</v>
      </c>
      <c r="E172" s="420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 x14ac:dyDescent="0.25">
      <c r="A173" s="791"/>
      <c r="B173" s="777"/>
      <c r="C173" s="428"/>
      <c r="D173" s="3" t="s">
        <v>1507</v>
      </c>
      <c r="E173" s="420"/>
      <c r="F173" s="141">
        <f>(F172*1.73*380*0.9)/1000</f>
        <v>83.424060000000011</v>
      </c>
      <c r="G173" s="141">
        <f>(G172*1.73*380*0.9)/1000</f>
        <v>70.999200000000002</v>
      </c>
      <c r="H173" s="141">
        <f>(H172*1.73*380*0.9)/1000</f>
        <v>72.774179999999987</v>
      </c>
      <c r="I173" s="142"/>
      <c r="J173" s="177"/>
    </row>
    <row r="174" spans="1:10" ht="18.75" thickBot="1" x14ac:dyDescent="0.25">
      <c r="A174" s="791"/>
      <c r="B174" s="777"/>
      <c r="C174" s="428"/>
      <c r="D174" s="3" t="s">
        <v>1508</v>
      </c>
      <c r="E174" s="421"/>
      <c r="F174" s="742">
        <f>(F173+G173+H173)</f>
        <v>227.19744000000003</v>
      </c>
      <c r="G174" s="743"/>
      <c r="H174" s="743"/>
      <c r="I174" s="744"/>
    </row>
    <row r="175" spans="1:10" ht="19.5" thickBot="1" x14ac:dyDescent="0.35">
      <c r="A175" s="791"/>
      <c r="B175" s="777"/>
      <c r="C175" s="431"/>
      <c r="D175" s="788"/>
      <c r="E175" s="789"/>
      <c r="F175" s="789"/>
      <c r="G175" s="789"/>
      <c r="H175" s="789"/>
      <c r="I175" s="790"/>
    </row>
    <row r="176" spans="1:10" ht="37.5" customHeight="1" thickBot="1" x14ac:dyDescent="0.25">
      <c r="A176" s="791"/>
      <c r="B176" s="777"/>
      <c r="C176" s="414" t="s">
        <v>1630</v>
      </c>
      <c r="D176" s="130" t="s">
        <v>1519</v>
      </c>
      <c r="E176" s="417" t="s">
        <v>1629</v>
      </c>
      <c r="F176" s="131" t="str">
        <f>'Данные по ТП'!C51</f>
        <v>ТМ-400/10</v>
      </c>
      <c r="G176" s="132" t="s">
        <v>1544</v>
      </c>
      <c r="H176" s="131" t="s">
        <v>5</v>
      </c>
      <c r="I176" s="133">
        <f>'Данные по ТП'!F51</f>
        <v>4439</v>
      </c>
    </row>
    <row r="177" spans="1:10" ht="19.5" thickBot="1" x14ac:dyDescent="0.35">
      <c r="A177" s="791"/>
      <c r="B177" s="777"/>
      <c r="C177" s="428">
        <v>9</v>
      </c>
      <c r="D177" s="193" t="s">
        <v>208</v>
      </c>
      <c r="E177" s="423"/>
      <c r="F177" s="158">
        <v>0</v>
      </c>
      <c r="G177" s="158">
        <v>0</v>
      </c>
      <c r="H177" s="186">
        <v>0</v>
      </c>
      <c r="I177" s="186">
        <v>0</v>
      </c>
    </row>
    <row r="178" spans="1:10" ht="19.5" thickBot="1" x14ac:dyDescent="0.35">
      <c r="A178" s="791"/>
      <c r="B178" s="777"/>
      <c r="C178" s="428">
        <v>10</v>
      </c>
      <c r="D178" s="193" t="s">
        <v>1047</v>
      </c>
      <c r="E178" s="423"/>
      <c r="F178" s="158"/>
      <c r="G178" s="158">
        <v>0</v>
      </c>
      <c r="H178" s="186"/>
      <c r="I178" s="186">
        <v>0</v>
      </c>
    </row>
    <row r="179" spans="1:10" ht="19.5" thickBot="1" x14ac:dyDescent="0.35">
      <c r="A179" s="791"/>
      <c r="B179" s="777"/>
      <c r="C179" s="428">
        <v>11</v>
      </c>
      <c r="D179" s="193" t="s">
        <v>209</v>
      </c>
      <c r="E179" s="423"/>
      <c r="F179" s="158">
        <v>66</v>
      </c>
      <c r="G179" s="158">
        <v>30</v>
      </c>
      <c r="H179" s="186">
        <v>63</v>
      </c>
      <c r="I179" s="186">
        <v>31</v>
      </c>
    </row>
    <row r="180" spans="1:10" ht="19.5" thickBot="1" x14ac:dyDescent="0.35">
      <c r="A180" s="791"/>
      <c r="B180" s="777"/>
      <c r="C180" s="428">
        <v>12</v>
      </c>
      <c r="D180" s="193" t="s">
        <v>210</v>
      </c>
      <c r="E180" s="423"/>
      <c r="F180" s="158">
        <v>28</v>
      </c>
      <c r="G180" s="158">
        <v>38</v>
      </c>
      <c r="H180" s="186">
        <v>43</v>
      </c>
      <c r="I180" s="186">
        <v>12</v>
      </c>
    </row>
    <row r="181" spans="1:10" ht="19.5" thickBot="1" x14ac:dyDescent="0.35">
      <c r="A181" s="791"/>
      <c r="B181" s="777"/>
      <c r="C181" s="428">
        <v>13</v>
      </c>
      <c r="D181" s="193" t="s">
        <v>211</v>
      </c>
      <c r="E181" s="423"/>
      <c r="F181" s="158">
        <v>16</v>
      </c>
      <c r="G181" s="158">
        <v>34</v>
      </c>
      <c r="H181" s="186">
        <v>25</v>
      </c>
      <c r="I181" s="186">
        <v>8</v>
      </c>
    </row>
    <row r="182" spans="1:10" ht="19.5" thickBot="1" x14ac:dyDescent="0.35">
      <c r="A182" s="791"/>
      <c r="B182" s="777"/>
      <c r="C182" s="428">
        <v>14</v>
      </c>
      <c r="D182" s="193" t="s">
        <v>212</v>
      </c>
      <c r="E182" s="423"/>
      <c r="F182" s="158">
        <v>30</v>
      </c>
      <c r="G182" s="158">
        <v>18</v>
      </c>
      <c r="H182" s="186">
        <v>3</v>
      </c>
      <c r="I182" s="186">
        <v>11</v>
      </c>
    </row>
    <row r="183" spans="1:10" ht="19.5" thickBot="1" x14ac:dyDescent="0.35">
      <c r="A183" s="791"/>
      <c r="B183" s="777"/>
      <c r="C183" s="428">
        <v>15</v>
      </c>
      <c r="D183" s="193" t="s">
        <v>213</v>
      </c>
      <c r="E183" s="423"/>
      <c r="F183" s="158">
        <v>0</v>
      </c>
      <c r="G183" s="158">
        <v>0</v>
      </c>
      <c r="H183" s="186">
        <v>0</v>
      </c>
      <c r="I183" s="186">
        <v>0</v>
      </c>
    </row>
    <row r="184" spans="1:10" ht="19.5" thickBot="1" x14ac:dyDescent="0.35">
      <c r="A184" s="791"/>
      <c r="B184" s="777"/>
      <c r="C184" s="428">
        <v>16</v>
      </c>
      <c r="D184" s="193" t="s">
        <v>214</v>
      </c>
      <c r="E184" s="423"/>
      <c r="F184" s="158">
        <v>28</v>
      </c>
      <c r="G184" s="158">
        <v>13</v>
      </c>
      <c r="H184" s="186">
        <v>15</v>
      </c>
      <c r="I184" s="186">
        <v>5</v>
      </c>
    </row>
    <row r="185" spans="1:10" ht="18.75" thickBot="1" x14ac:dyDescent="0.3">
      <c r="A185" s="791"/>
      <c r="B185" s="777"/>
      <c r="C185" s="433"/>
      <c r="D185" s="204"/>
      <c r="E185" s="449"/>
      <c r="F185" s="205"/>
      <c r="G185" s="204"/>
      <c r="H185" s="204"/>
      <c r="I185" s="204"/>
    </row>
    <row r="186" spans="1:10" ht="18.75" thickBot="1" x14ac:dyDescent="0.3">
      <c r="A186" s="791"/>
      <c r="B186" s="777"/>
      <c r="C186" s="433"/>
      <c r="D186" s="204"/>
      <c r="E186" s="449"/>
      <c r="F186" s="205"/>
      <c r="G186" s="204"/>
      <c r="H186" s="204"/>
      <c r="I186" s="204"/>
      <c r="J186" s="177"/>
    </row>
    <row r="187" spans="1:10" ht="19.5" thickBot="1" x14ac:dyDescent="0.25">
      <c r="A187" s="791"/>
      <c r="B187" s="777"/>
      <c r="C187" s="428"/>
      <c r="D187" s="3" t="s">
        <v>1505</v>
      </c>
      <c r="E187" s="420"/>
      <c r="F187" s="1">
        <v>168</v>
      </c>
      <c r="G187" s="1">
        <v>133</v>
      </c>
      <c r="H187" s="29">
        <v>149</v>
      </c>
      <c r="I187" s="29">
        <v>67</v>
      </c>
    </row>
    <row r="188" spans="1:10" ht="19.5" thickBot="1" x14ac:dyDescent="0.25">
      <c r="A188" s="791"/>
      <c r="B188" s="777"/>
      <c r="C188" s="428"/>
      <c r="D188" s="3" t="s">
        <v>1507</v>
      </c>
      <c r="E188" s="420"/>
      <c r="F188" s="141">
        <f>(F187*1.73*380*0.9)/1000</f>
        <v>99.398880000000005</v>
      </c>
      <c r="G188" s="141">
        <f>(G187*1.73*380*0.9)/1000</f>
        <v>78.690780000000004</v>
      </c>
      <c r="H188" s="141">
        <f>(H187*1.73*380*0.9)/1000</f>
        <v>88.157339999999991</v>
      </c>
      <c r="I188" s="142"/>
    </row>
    <row r="189" spans="1:10" ht="18.75" thickBot="1" x14ac:dyDescent="0.25">
      <c r="A189" s="791"/>
      <c r="B189" s="777"/>
      <c r="C189" s="428"/>
      <c r="D189" s="3" t="s">
        <v>1509</v>
      </c>
      <c r="E189" s="421"/>
      <c r="F189" s="742">
        <f>(F188+G188+H188)</f>
        <v>266.24700000000001</v>
      </c>
      <c r="G189" s="743"/>
      <c r="H189" s="743"/>
      <c r="I189" s="744"/>
    </row>
    <row r="190" spans="1:10" ht="21" thickBot="1" x14ac:dyDescent="0.25">
      <c r="A190" s="792"/>
      <c r="B190" s="778"/>
      <c r="C190" s="432"/>
      <c r="D190" s="9" t="s">
        <v>88</v>
      </c>
      <c r="E190" s="434"/>
      <c r="F190" s="10">
        <v>309</v>
      </c>
      <c r="G190" s="10">
        <v>253</v>
      </c>
      <c r="H190" s="37">
        <v>272</v>
      </c>
      <c r="I190" s="37">
        <v>128</v>
      </c>
    </row>
    <row r="191" spans="1:10" ht="35.25" customHeight="1" thickBot="1" x14ac:dyDescent="0.25">
      <c r="A191" s="797"/>
      <c r="B191" s="794"/>
      <c r="C191" s="794"/>
      <c r="D191" s="794"/>
      <c r="E191" s="794"/>
      <c r="F191" s="794"/>
      <c r="G191" s="794"/>
      <c r="H191" s="794"/>
      <c r="I191" s="794"/>
    </row>
    <row r="192" spans="1:10" ht="54.75" thickBot="1" x14ac:dyDescent="0.35">
      <c r="A192" s="203">
        <v>41950</v>
      </c>
      <c r="B192" s="31"/>
      <c r="C192" s="414" t="s">
        <v>1630</v>
      </c>
      <c r="D192" s="143" t="s">
        <v>1543</v>
      </c>
      <c r="E192" s="417" t="s">
        <v>1629</v>
      </c>
      <c r="F192" s="146" t="str">
        <f>'Данные по ТП'!C52</f>
        <v>ТМ-400/10</v>
      </c>
      <c r="G192" s="145" t="s">
        <v>1544</v>
      </c>
      <c r="H192" s="144" t="s">
        <v>5</v>
      </c>
      <c r="I192" s="144">
        <f>'Данные по ТП'!F52</f>
        <v>16235</v>
      </c>
    </row>
    <row r="193" spans="1:10" ht="25.5" customHeight="1" thickBot="1" x14ac:dyDescent="0.35">
      <c r="A193" s="728" t="s">
        <v>1209</v>
      </c>
      <c r="B193" s="731" t="s">
        <v>248</v>
      </c>
      <c r="C193" s="428">
        <v>2</v>
      </c>
      <c r="D193" s="193" t="s">
        <v>1048</v>
      </c>
      <c r="E193" s="423"/>
      <c r="F193" s="158">
        <v>0</v>
      </c>
      <c r="G193" s="158">
        <v>0</v>
      </c>
      <c r="H193" s="186">
        <v>0</v>
      </c>
      <c r="I193" s="186">
        <v>0</v>
      </c>
    </row>
    <row r="194" spans="1:10" ht="19.5" thickBot="1" x14ac:dyDescent="0.35">
      <c r="A194" s="791"/>
      <c r="B194" s="777"/>
      <c r="C194" s="428">
        <v>4</v>
      </c>
      <c r="D194" s="193" t="s">
        <v>215</v>
      </c>
      <c r="E194" s="423"/>
      <c r="F194" s="158"/>
      <c r="G194" s="158">
        <v>8</v>
      </c>
      <c r="H194" s="186"/>
      <c r="I194" s="186">
        <v>8</v>
      </c>
    </row>
    <row r="195" spans="1:10" ht="19.5" thickBot="1" x14ac:dyDescent="0.35">
      <c r="A195" s="791"/>
      <c r="B195" s="777"/>
      <c r="C195" s="428">
        <v>6</v>
      </c>
      <c r="D195" s="193" t="s">
        <v>216</v>
      </c>
      <c r="E195" s="423"/>
      <c r="F195" s="158">
        <v>0</v>
      </c>
      <c r="G195" s="158">
        <v>0</v>
      </c>
      <c r="H195" s="186">
        <v>0</v>
      </c>
      <c r="I195" s="186">
        <v>0</v>
      </c>
    </row>
    <row r="196" spans="1:10" ht="19.5" thickBot="1" x14ac:dyDescent="0.35">
      <c r="A196" s="791"/>
      <c r="B196" s="777"/>
      <c r="C196" s="428">
        <v>7</v>
      </c>
      <c r="D196" s="193" t="s">
        <v>217</v>
      </c>
      <c r="E196" s="423"/>
      <c r="F196" s="158">
        <v>0</v>
      </c>
      <c r="G196" s="158">
        <v>0</v>
      </c>
      <c r="H196" s="186">
        <v>0</v>
      </c>
      <c r="I196" s="186">
        <v>0</v>
      </c>
    </row>
    <row r="197" spans="1:10" ht="19.5" thickBot="1" x14ac:dyDescent="0.35">
      <c r="A197" s="791"/>
      <c r="B197" s="777"/>
      <c r="C197" s="428">
        <v>8</v>
      </c>
      <c r="D197" s="193" t="s">
        <v>218</v>
      </c>
      <c r="E197" s="423"/>
      <c r="F197" s="158">
        <v>6</v>
      </c>
      <c r="G197" s="158">
        <v>6</v>
      </c>
      <c r="H197" s="186">
        <v>6</v>
      </c>
      <c r="I197" s="186">
        <v>2</v>
      </c>
    </row>
    <row r="198" spans="1:10" ht="18.75" thickBot="1" x14ac:dyDescent="0.3">
      <c r="A198" s="791"/>
      <c r="B198" s="777"/>
      <c r="C198" s="433"/>
      <c r="D198" s="204"/>
      <c r="E198" s="449"/>
      <c r="F198" s="205"/>
      <c r="G198" s="204"/>
      <c r="H198" s="204"/>
      <c r="I198" s="204"/>
    </row>
    <row r="199" spans="1:10" ht="18.75" thickBot="1" x14ac:dyDescent="0.3">
      <c r="A199" s="791"/>
      <c r="B199" s="777"/>
      <c r="C199" s="428"/>
      <c r="D199" s="454"/>
      <c r="E199" s="423"/>
      <c r="F199" s="455"/>
      <c r="G199" s="454"/>
      <c r="H199" s="456"/>
      <c r="I199" s="456"/>
    </row>
    <row r="200" spans="1:10" ht="19.5" thickBot="1" x14ac:dyDescent="0.25">
      <c r="A200" s="791"/>
      <c r="B200" s="777"/>
      <c r="C200" s="428"/>
      <c r="D200" s="3" t="s">
        <v>1506</v>
      </c>
      <c r="E200" s="420"/>
      <c r="F200" s="1">
        <v>6</v>
      </c>
      <c r="G200" s="1">
        <v>14</v>
      </c>
      <c r="H200" s="29">
        <v>6</v>
      </c>
      <c r="I200" s="29">
        <v>10</v>
      </c>
      <c r="J200" s="177"/>
    </row>
    <row r="201" spans="1:10" ht="19.5" thickBot="1" x14ac:dyDescent="0.25">
      <c r="A201" s="791"/>
      <c r="B201" s="777"/>
      <c r="C201" s="428"/>
      <c r="D201" s="3" t="s">
        <v>1507</v>
      </c>
      <c r="E201" s="420"/>
      <c r="F201" s="141">
        <f>(F200*1.73*380*0.9)/1000</f>
        <v>3.5499599999999996</v>
      </c>
      <c r="G201" s="141">
        <f>(G200*1.73*380*0.9)/1000</f>
        <v>8.2832399999999993</v>
      </c>
      <c r="H201" s="141">
        <f>(H200*1.73*380*0.9)/1000</f>
        <v>3.5499599999999996</v>
      </c>
      <c r="I201" s="142"/>
    </row>
    <row r="202" spans="1:10" ht="18.75" thickBot="1" x14ac:dyDescent="0.25">
      <c r="A202" s="791"/>
      <c r="B202" s="777"/>
      <c r="C202" s="428"/>
      <c r="D202" s="3" t="s">
        <v>1508</v>
      </c>
      <c r="E202" s="421"/>
      <c r="F202" s="742">
        <f>(F201+G201+H201)</f>
        <v>15.383159999999997</v>
      </c>
      <c r="G202" s="743"/>
      <c r="H202" s="743"/>
      <c r="I202" s="744"/>
    </row>
    <row r="203" spans="1:10" ht="19.5" thickBot="1" x14ac:dyDescent="0.35">
      <c r="A203" s="791"/>
      <c r="B203" s="777"/>
      <c r="C203" s="431"/>
      <c r="D203" s="788"/>
      <c r="E203" s="789"/>
      <c r="F203" s="789"/>
      <c r="G203" s="789"/>
      <c r="H203" s="789"/>
      <c r="I203" s="790"/>
    </row>
    <row r="204" spans="1:10" ht="54.75" thickBot="1" x14ac:dyDescent="0.25">
      <c r="A204" s="791"/>
      <c r="B204" s="777"/>
      <c r="C204" s="414" t="s">
        <v>1630</v>
      </c>
      <c r="D204" s="130" t="s">
        <v>1519</v>
      </c>
      <c r="E204" s="417" t="s">
        <v>1629</v>
      </c>
      <c r="F204" s="131" t="str">
        <f>'Данные по ТП'!C53</f>
        <v>ТМ-400/10</v>
      </c>
      <c r="G204" s="132" t="s">
        <v>1544</v>
      </c>
      <c r="H204" s="131" t="s">
        <v>5</v>
      </c>
      <c r="I204" s="133">
        <f>'Данные по ТП'!F53</f>
        <v>72158</v>
      </c>
    </row>
    <row r="205" spans="1:10" ht="19.5" thickBot="1" x14ac:dyDescent="0.35">
      <c r="A205" s="791"/>
      <c r="B205" s="777"/>
      <c r="C205" s="428">
        <v>10</v>
      </c>
      <c r="D205" s="193" t="s">
        <v>219</v>
      </c>
      <c r="E205" s="423"/>
      <c r="F205" s="158">
        <v>0</v>
      </c>
      <c r="G205" s="158">
        <v>1</v>
      </c>
      <c r="H205" s="186">
        <v>1</v>
      </c>
      <c r="I205" s="186">
        <v>2</v>
      </c>
    </row>
    <row r="206" spans="1:10" ht="19.5" thickBot="1" x14ac:dyDescent="0.35">
      <c r="A206" s="791"/>
      <c r="B206" s="777"/>
      <c r="C206" s="428">
        <v>11</v>
      </c>
      <c r="D206" s="193" t="s">
        <v>894</v>
      </c>
      <c r="E206" s="423"/>
      <c r="F206" s="158">
        <v>0</v>
      </c>
      <c r="G206" s="158">
        <v>0</v>
      </c>
      <c r="H206" s="186">
        <v>0</v>
      </c>
      <c r="I206" s="186">
        <v>0</v>
      </c>
    </row>
    <row r="207" spans="1:10" ht="19.5" thickBot="1" x14ac:dyDescent="0.35">
      <c r="A207" s="791"/>
      <c r="B207" s="777"/>
      <c r="C207" s="428">
        <v>14</v>
      </c>
      <c r="D207" s="193" t="s">
        <v>220</v>
      </c>
      <c r="E207" s="423"/>
      <c r="F207" s="158">
        <v>100</v>
      </c>
      <c r="G207" s="158">
        <v>66</v>
      </c>
      <c r="H207" s="186">
        <v>78</v>
      </c>
      <c r="I207" s="186">
        <v>20</v>
      </c>
    </row>
    <row r="208" spans="1:10" ht="19.5" thickBot="1" x14ac:dyDescent="0.35">
      <c r="A208" s="791"/>
      <c r="B208" s="777"/>
      <c r="C208" s="428">
        <v>15</v>
      </c>
      <c r="D208" s="193" t="s">
        <v>221</v>
      </c>
      <c r="E208" s="423"/>
      <c r="F208" s="158">
        <v>39</v>
      </c>
      <c r="G208" s="158">
        <v>65</v>
      </c>
      <c r="H208" s="186">
        <v>20</v>
      </c>
      <c r="I208" s="186">
        <v>31</v>
      </c>
    </row>
    <row r="209" spans="1:10" ht="19.5" thickBot="1" x14ac:dyDescent="0.35">
      <c r="A209" s="791"/>
      <c r="B209" s="777"/>
      <c r="C209" s="428">
        <v>16</v>
      </c>
      <c r="D209" s="193" t="s">
        <v>222</v>
      </c>
      <c r="E209" s="423"/>
      <c r="F209" s="158">
        <v>83</v>
      </c>
      <c r="G209" s="158">
        <v>82</v>
      </c>
      <c r="H209" s="186">
        <v>62</v>
      </c>
      <c r="I209" s="186">
        <v>14</v>
      </c>
    </row>
    <row r="210" spans="1:10" ht="19.5" thickBot="1" x14ac:dyDescent="0.35">
      <c r="A210" s="791"/>
      <c r="B210" s="777"/>
      <c r="C210" s="428"/>
      <c r="D210" s="193"/>
      <c r="E210" s="423"/>
      <c r="F210" s="205"/>
      <c r="G210" s="204"/>
      <c r="H210" s="204"/>
      <c r="I210" s="204"/>
    </row>
    <row r="211" spans="1:10" ht="18.75" thickBot="1" x14ac:dyDescent="0.3">
      <c r="A211" s="791"/>
      <c r="B211" s="777"/>
      <c r="C211" s="433"/>
      <c r="D211" s="204"/>
      <c r="E211" s="449"/>
      <c r="F211" s="205"/>
      <c r="G211" s="204"/>
      <c r="H211" s="204"/>
      <c r="I211" s="204"/>
    </row>
    <row r="212" spans="1:10" ht="18.75" thickBot="1" x14ac:dyDescent="0.3">
      <c r="A212" s="791"/>
      <c r="B212" s="777"/>
      <c r="C212" s="433"/>
      <c r="D212" s="204"/>
      <c r="E212" s="449"/>
      <c r="F212" s="205"/>
      <c r="G212" s="204"/>
      <c r="H212" s="204"/>
      <c r="I212" s="204"/>
      <c r="J212" s="177"/>
    </row>
    <row r="213" spans="1:10" ht="19.5" thickBot="1" x14ac:dyDescent="0.25">
      <c r="A213" s="791"/>
      <c r="B213" s="777"/>
      <c r="C213" s="428"/>
      <c r="D213" s="3" t="s">
        <v>1505</v>
      </c>
      <c r="E213" s="420"/>
      <c r="F213" s="80">
        <v>222</v>
      </c>
      <c r="G213" s="80">
        <v>214</v>
      </c>
      <c r="H213" s="81">
        <v>161</v>
      </c>
      <c r="I213" s="81">
        <v>67</v>
      </c>
    </row>
    <row r="214" spans="1:10" ht="19.5" thickBot="1" x14ac:dyDescent="0.25">
      <c r="A214" s="791"/>
      <c r="B214" s="777"/>
      <c r="C214" s="428"/>
      <c r="D214" s="3" t="s">
        <v>1507</v>
      </c>
      <c r="E214" s="420"/>
      <c r="F214" s="141">
        <f>(F213*1.73*380*0.9)/1000</f>
        <v>131.34851999999998</v>
      </c>
      <c r="G214" s="141">
        <f>(G213*1.73*380*0.9)/1000</f>
        <v>126.61523999999997</v>
      </c>
      <c r="H214" s="141">
        <f>(H213*1.73*380*0.9)/1000</f>
        <v>95.257259999999988</v>
      </c>
      <c r="I214" s="142"/>
    </row>
    <row r="215" spans="1:10" ht="18.75" thickBot="1" x14ac:dyDescent="0.25">
      <c r="A215" s="791"/>
      <c r="B215" s="777"/>
      <c r="C215" s="428"/>
      <c r="D215" s="3" t="s">
        <v>1509</v>
      </c>
      <c r="E215" s="421"/>
      <c r="F215" s="742">
        <f>(F214+G214+H214)</f>
        <v>353.22101999999995</v>
      </c>
      <c r="G215" s="743"/>
      <c r="H215" s="743"/>
      <c r="I215" s="744"/>
    </row>
    <row r="216" spans="1:10" ht="21" thickBot="1" x14ac:dyDescent="0.25">
      <c r="A216" s="792"/>
      <c r="B216" s="778"/>
      <c r="C216" s="432"/>
      <c r="D216" s="9" t="s">
        <v>88</v>
      </c>
      <c r="E216" s="434"/>
      <c r="F216" s="10">
        <v>228</v>
      </c>
      <c r="G216" s="10">
        <v>228</v>
      </c>
      <c r="H216" s="37">
        <v>167</v>
      </c>
      <c r="I216" s="37">
        <v>77</v>
      </c>
    </row>
    <row r="217" spans="1:10" ht="21.75" customHeight="1" thickBot="1" x14ac:dyDescent="0.25">
      <c r="A217" s="793"/>
      <c r="B217" s="794"/>
      <c r="C217" s="794"/>
      <c r="D217" s="794"/>
      <c r="E217" s="794"/>
      <c r="F217" s="794"/>
      <c r="G217" s="794"/>
      <c r="H217" s="794"/>
      <c r="I217" s="794"/>
    </row>
    <row r="218" spans="1:10" ht="36" customHeight="1" thickBot="1" x14ac:dyDescent="0.35">
      <c r="A218" s="203">
        <v>41950</v>
      </c>
      <c r="B218" s="31"/>
      <c r="C218" s="414" t="s">
        <v>1630</v>
      </c>
      <c r="D218" s="174" t="s">
        <v>1543</v>
      </c>
      <c r="E218" s="417" t="s">
        <v>1629</v>
      </c>
      <c r="F218" s="146" t="str">
        <f>'Данные по ТП'!C54</f>
        <v>ТМ-630/10</v>
      </c>
      <c r="G218" s="145" t="s">
        <v>1544</v>
      </c>
      <c r="H218" s="144" t="s">
        <v>5</v>
      </c>
      <c r="I218" s="144">
        <f>'Данные по ТП'!F54</f>
        <v>65896</v>
      </c>
    </row>
    <row r="219" spans="1:10" ht="26.25" customHeight="1" thickBot="1" x14ac:dyDescent="0.35">
      <c r="A219" s="728" t="s">
        <v>1209</v>
      </c>
      <c r="B219" s="731" t="s">
        <v>249</v>
      </c>
      <c r="C219" s="428">
        <v>1</v>
      </c>
      <c r="D219" s="193" t="s">
        <v>223</v>
      </c>
      <c r="E219" s="423"/>
      <c r="F219" s="158">
        <v>6</v>
      </c>
      <c r="G219" s="158">
        <v>8</v>
      </c>
      <c r="H219" s="186">
        <v>6</v>
      </c>
      <c r="I219" s="186">
        <v>5</v>
      </c>
    </row>
    <row r="220" spans="1:10" ht="24" customHeight="1" thickBot="1" x14ac:dyDescent="0.35">
      <c r="A220" s="791"/>
      <c r="B220" s="777"/>
      <c r="C220" s="428">
        <v>2</v>
      </c>
      <c r="D220" s="193" t="s">
        <v>224</v>
      </c>
      <c r="E220" s="423"/>
      <c r="F220" s="158">
        <v>0</v>
      </c>
      <c r="G220" s="158">
        <v>6</v>
      </c>
      <c r="H220" s="186">
        <v>0</v>
      </c>
      <c r="I220" s="186">
        <v>6</v>
      </c>
    </row>
    <row r="221" spans="1:10" ht="19.5" thickBot="1" x14ac:dyDescent="0.35">
      <c r="A221" s="791"/>
      <c r="B221" s="777"/>
      <c r="C221" s="428">
        <v>3</v>
      </c>
      <c r="D221" s="193" t="s">
        <v>225</v>
      </c>
      <c r="E221" s="423"/>
      <c r="F221" s="158">
        <v>20</v>
      </c>
      <c r="G221" s="158">
        <v>16</v>
      </c>
      <c r="H221" s="186">
        <v>28</v>
      </c>
      <c r="I221" s="186">
        <v>9</v>
      </c>
    </row>
    <row r="222" spans="1:10" ht="19.5" thickBot="1" x14ac:dyDescent="0.35">
      <c r="A222" s="791"/>
      <c r="B222" s="777"/>
      <c r="C222" s="428">
        <v>4</v>
      </c>
      <c r="D222" s="193" t="s">
        <v>1049</v>
      </c>
      <c r="E222" s="423"/>
      <c r="F222" s="158">
        <v>0</v>
      </c>
      <c r="G222" s="158">
        <v>0</v>
      </c>
      <c r="H222" s="186">
        <v>0</v>
      </c>
      <c r="I222" s="186">
        <v>0</v>
      </c>
    </row>
    <row r="223" spans="1:10" ht="19.5" thickBot="1" x14ac:dyDescent="0.35">
      <c r="A223" s="791"/>
      <c r="B223" s="777"/>
      <c r="C223" s="428">
        <v>5</v>
      </c>
      <c r="D223" s="193" t="s">
        <v>226</v>
      </c>
      <c r="E223" s="423"/>
      <c r="F223" s="158">
        <v>23</v>
      </c>
      <c r="G223" s="158">
        <v>22</v>
      </c>
      <c r="H223" s="186">
        <v>23</v>
      </c>
      <c r="I223" s="186">
        <v>0</v>
      </c>
    </row>
    <row r="224" spans="1:10" ht="19.5" thickBot="1" x14ac:dyDescent="0.35">
      <c r="A224" s="791"/>
      <c r="B224" s="777"/>
      <c r="C224" s="428">
        <v>6</v>
      </c>
      <c r="D224" s="193" t="s">
        <v>1188</v>
      </c>
      <c r="E224" s="423"/>
      <c r="F224" s="158">
        <v>0</v>
      </c>
      <c r="G224" s="158">
        <v>0</v>
      </c>
      <c r="H224" s="186">
        <v>0</v>
      </c>
      <c r="I224" s="186">
        <v>0</v>
      </c>
    </row>
    <row r="225" spans="1:10" ht="19.5" thickBot="1" x14ac:dyDescent="0.35">
      <c r="A225" s="791"/>
      <c r="B225" s="777"/>
      <c r="C225" s="428">
        <v>7</v>
      </c>
      <c r="D225" s="193" t="s">
        <v>1050</v>
      </c>
      <c r="E225" s="423"/>
      <c r="F225" s="158">
        <v>17</v>
      </c>
      <c r="G225" s="158">
        <v>8</v>
      </c>
      <c r="H225" s="186">
        <v>8</v>
      </c>
      <c r="I225" s="186">
        <v>11</v>
      </c>
    </row>
    <row r="226" spans="1:10" ht="19.5" thickBot="1" x14ac:dyDescent="0.35">
      <c r="A226" s="791"/>
      <c r="B226" s="777"/>
      <c r="C226" s="428">
        <v>8</v>
      </c>
      <c r="D226" s="193" t="s">
        <v>1051</v>
      </c>
      <c r="E226" s="423"/>
      <c r="F226" s="158">
        <v>20</v>
      </c>
      <c r="G226" s="158">
        <v>47</v>
      </c>
      <c r="H226" s="186">
        <v>56</v>
      </c>
      <c r="I226" s="186">
        <v>33</v>
      </c>
    </row>
    <row r="227" spans="1:10" ht="18.75" thickBot="1" x14ac:dyDescent="0.3">
      <c r="A227" s="791"/>
      <c r="B227" s="777"/>
      <c r="C227" s="433"/>
      <c r="D227" s="204"/>
      <c r="E227" s="449"/>
      <c r="F227" s="205"/>
      <c r="G227" s="204"/>
      <c r="H227" s="204"/>
      <c r="I227" s="204"/>
    </row>
    <row r="228" spans="1:10" ht="18.75" thickBot="1" x14ac:dyDescent="0.3">
      <c r="A228" s="791"/>
      <c r="B228" s="777"/>
      <c r="C228" s="433"/>
      <c r="D228" s="204"/>
      <c r="E228" s="449"/>
      <c r="F228" s="205"/>
      <c r="G228" s="204"/>
      <c r="H228" s="204"/>
      <c r="I228" s="204"/>
      <c r="J228" s="177"/>
    </row>
    <row r="229" spans="1:10" ht="19.5" thickBot="1" x14ac:dyDescent="0.25">
      <c r="A229" s="791"/>
      <c r="B229" s="777"/>
      <c r="C229" s="428"/>
      <c r="D229" s="3" t="s">
        <v>1506</v>
      </c>
      <c r="E229" s="420"/>
      <c r="F229" s="1">
        <v>86</v>
      </c>
      <c r="G229" s="1">
        <v>107</v>
      </c>
      <c r="H229" s="29">
        <v>121</v>
      </c>
      <c r="I229" s="29">
        <v>64</v>
      </c>
      <c r="J229" s="177"/>
    </row>
    <row r="230" spans="1:10" ht="19.5" thickBot="1" x14ac:dyDescent="0.25">
      <c r="A230" s="791"/>
      <c r="B230" s="777"/>
      <c r="C230" s="428"/>
      <c r="D230" s="3" t="s">
        <v>1507</v>
      </c>
      <c r="E230" s="420"/>
      <c r="F230" s="141">
        <f>(F229*1.73*380*0.9)/1000</f>
        <v>50.882760000000005</v>
      </c>
      <c r="G230" s="141">
        <f>(G229*1.73*380*0.9)/1000</f>
        <v>63.307619999999986</v>
      </c>
      <c r="H230" s="141">
        <f>(H229*1.73*380*0.9)/1000</f>
        <v>71.590860000000006</v>
      </c>
      <c r="I230" s="142"/>
      <c r="J230" s="177"/>
    </row>
    <row r="231" spans="1:10" ht="18.75" thickBot="1" x14ac:dyDescent="0.25">
      <c r="A231" s="791"/>
      <c r="B231" s="777"/>
      <c r="C231" s="428"/>
      <c r="D231" s="3" t="s">
        <v>1508</v>
      </c>
      <c r="E231" s="421"/>
      <c r="F231" s="742">
        <f>(F230+G230+H230)</f>
        <v>185.78124</v>
      </c>
      <c r="G231" s="743"/>
      <c r="H231" s="743"/>
      <c r="I231" s="744"/>
      <c r="J231" s="177"/>
    </row>
    <row r="232" spans="1:10" ht="19.5" thickBot="1" x14ac:dyDescent="0.35">
      <c r="A232" s="791"/>
      <c r="B232" s="777"/>
      <c r="C232" s="431"/>
      <c r="D232" s="788"/>
      <c r="E232" s="789"/>
      <c r="F232" s="789"/>
      <c r="G232" s="789"/>
      <c r="H232" s="789"/>
      <c r="I232" s="790"/>
    </row>
    <row r="233" spans="1:10" ht="54.75" thickBot="1" x14ac:dyDescent="0.25">
      <c r="A233" s="791"/>
      <c r="B233" s="777"/>
      <c r="C233" s="414" t="s">
        <v>1630</v>
      </c>
      <c r="D233" s="130" t="s">
        <v>1519</v>
      </c>
      <c r="E233" s="417" t="s">
        <v>1629</v>
      </c>
      <c r="F233" s="131" t="str">
        <f>'Данные по ТП'!C55</f>
        <v>ТМ-630/10</v>
      </c>
      <c r="G233" s="132" t="s">
        <v>1544</v>
      </c>
      <c r="H233" s="131" t="s">
        <v>5</v>
      </c>
      <c r="I233" s="133">
        <f>'Данные по ТП'!F55</f>
        <v>65926</v>
      </c>
    </row>
    <row r="234" spans="1:10" ht="19.5" thickBot="1" x14ac:dyDescent="0.35">
      <c r="A234" s="791"/>
      <c r="B234" s="777"/>
      <c r="C234" s="428">
        <v>9</v>
      </c>
      <c r="D234" s="193" t="s">
        <v>227</v>
      </c>
      <c r="E234" s="423"/>
      <c r="F234" s="158">
        <v>14</v>
      </c>
      <c r="G234" s="158">
        <v>26</v>
      </c>
      <c r="H234" s="186">
        <v>26</v>
      </c>
      <c r="I234" s="186">
        <v>15</v>
      </c>
    </row>
    <row r="235" spans="1:10" ht="19.5" thickBot="1" x14ac:dyDescent="0.35">
      <c r="A235" s="791"/>
      <c r="B235" s="777"/>
      <c r="C235" s="428">
        <v>10</v>
      </c>
      <c r="D235" s="193" t="s">
        <v>228</v>
      </c>
      <c r="E235" s="423"/>
      <c r="F235" s="158">
        <v>11</v>
      </c>
      <c r="G235" s="158">
        <v>34</v>
      </c>
      <c r="H235" s="186">
        <v>25</v>
      </c>
      <c r="I235" s="186">
        <v>18</v>
      </c>
    </row>
    <row r="236" spans="1:10" ht="19.5" thickBot="1" x14ac:dyDescent="0.35">
      <c r="A236" s="791"/>
      <c r="B236" s="777"/>
      <c r="C236" s="428">
        <v>11</v>
      </c>
      <c r="D236" s="193" t="s">
        <v>229</v>
      </c>
      <c r="E236" s="423"/>
      <c r="F236" s="158">
        <v>7</v>
      </c>
      <c r="G236" s="158">
        <v>7</v>
      </c>
      <c r="H236" s="186">
        <v>27</v>
      </c>
      <c r="I236" s="186">
        <v>8</v>
      </c>
    </row>
    <row r="237" spans="1:10" ht="19.5" thickBot="1" x14ac:dyDescent="0.35">
      <c r="A237" s="791"/>
      <c r="B237" s="777"/>
      <c r="C237" s="428">
        <v>12</v>
      </c>
      <c r="D237" s="193" t="s">
        <v>1052</v>
      </c>
      <c r="E237" s="423"/>
      <c r="F237" s="158">
        <v>79</v>
      </c>
      <c r="G237" s="158">
        <v>71</v>
      </c>
      <c r="H237" s="186">
        <v>88</v>
      </c>
      <c r="I237" s="186">
        <v>24</v>
      </c>
    </row>
    <row r="238" spans="1:10" ht="19.5" thickBot="1" x14ac:dyDescent="0.35">
      <c r="A238" s="791"/>
      <c r="B238" s="777"/>
      <c r="C238" s="428">
        <v>13</v>
      </c>
      <c r="D238" s="193" t="s">
        <v>230</v>
      </c>
      <c r="E238" s="423"/>
      <c r="F238" s="158">
        <v>32</v>
      </c>
      <c r="G238" s="158">
        <v>31</v>
      </c>
      <c r="H238" s="186">
        <v>34</v>
      </c>
      <c r="I238" s="186">
        <v>1</v>
      </c>
    </row>
    <row r="239" spans="1:10" ht="19.5" thickBot="1" x14ac:dyDescent="0.35">
      <c r="A239" s="791"/>
      <c r="B239" s="777"/>
      <c r="C239" s="428">
        <v>14</v>
      </c>
      <c r="D239" s="193" t="s">
        <v>231</v>
      </c>
      <c r="E239" s="423"/>
      <c r="F239" s="158">
        <v>0</v>
      </c>
      <c r="G239" s="158">
        <v>0</v>
      </c>
      <c r="H239" s="186">
        <v>0</v>
      </c>
      <c r="I239" s="186">
        <v>0</v>
      </c>
    </row>
    <row r="240" spans="1:10" ht="19.5" thickBot="1" x14ac:dyDescent="0.35">
      <c r="A240" s="791"/>
      <c r="B240" s="777"/>
      <c r="C240" s="428">
        <v>15</v>
      </c>
      <c r="D240" s="193" t="s">
        <v>1053</v>
      </c>
      <c r="E240" s="423"/>
      <c r="F240" s="158">
        <v>0</v>
      </c>
      <c r="G240" s="158">
        <v>0</v>
      </c>
      <c r="H240" s="186">
        <v>0</v>
      </c>
      <c r="I240" s="186">
        <v>0</v>
      </c>
    </row>
    <row r="241" spans="1:67" ht="19.5" thickBot="1" x14ac:dyDescent="0.35">
      <c r="A241" s="791"/>
      <c r="B241" s="777"/>
      <c r="C241" s="428">
        <v>16</v>
      </c>
      <c r="D241" s="193" t="s">
        <v>1187</v>
      </c>
      <c r="E241" s="423"/>
      <c r="F241" s="158">
        <v>0</v>
      </c>
      <c r="G241" s="158">
        <v>0</v>
      </c>
      <c r="H241" s="186">
        <v>0</v>
      </c>
      <c r="I241" s="186">
        <v>0</v>
      </c>
      <c r="BH241" s="103"/>
      <c r="BI241" s="103"/>
      <c r="BJ241" s="103"/>
      <c r="BK241" s="103"/>
      <c r="BL241" s="103"/>
      <c r="BM241" s="103"/>
      <c r="BN241" s="103"/>
      <c r="BO241" s="103"/>
    </row>
    <row r="242" spans="1:67" ht="19.5" thickBot="1" x14ac:dyDescent="0.35">
      <c r="A242" s="791"/>
      <c r="B242" s="777"/>
      <c r="C242" s="428"/>
      <c r="D242" s="193"/>
      <c r="E242" s="423"/>
      <c r="F242" s="158"/>
      <c r="G242" s="158"/>
      <c r="H242" s="186"/>
      <c r="I242" s="186"/>
      <c r="BH242" s="103"/>
      <c r="BI242" s="103"/>
      <c r="BJ242" s="103"/>
      <c r="BK242" s="103"/>
      <c r="BL242" s="103"/>
      <c r="BM242" s="103"/>
      <c r="BN242" s="103"/>
      <c r="BO242" s="103"/>
    </row>
    <row r="243" spans="1:67" ht="19.5" thickBot="1" x14ac:dyDescent="0.35">
      <c r="A243" s="791"/>
      <c r="B243" s="777"/>
      <c r="C243" s="428"/>
      <c r="D243" s="193"/>
      <c r="E243" s="423"/>
      <c r="F243" s="158"/>
      <c r="G243" s="158"/>
      <c r="H243" s="186"/>
      <c r="I243" s="186"/>
      <c r="BH243" s="103"/>
      <c r="BI243" s="103"/>
      <c r="BJ243" s="103"/>
      <c r="BK243" s="103"/>
      <c r="BL243" s="103"/>
      <c r="BM243" s="103"/>
      <c r="BN243" s="103"/>
      <c r="BO243" s="103"/>
    </row>
    <row r="244" spans="1:67" ht="19.5" thickBot="1" x14ac:dyDescent="0.25">
      <c r="A244" s="791"/>
      <c r="B244" s="777"/>
      <c r="C244" s="428"/>
      <c r="D244" s="3" t="s">
        <v>1505</v>
      </c>
      <c r="E244" s="420"/>
      <c r="F244" s="1">
        <v>143</v>
      </c>
      <c r="G244" s="1">
        <v>169</v>
      </c>
      <c r="H244" s="36">
        <v>200</v>
      </c>
      <c r="I244" s="36">
        <v>66</v>
      </c>
      <c r="BH244" s="103"/>
      <c r="BI244" s="103"/>
      <c r="BJ244" s="103"/>
      <c r="BK244" s="103"/>
      <c r="BL244" s="103"/>
      <c r="BM244" s="103"/>
      <c r="BN244" s="103"/>
      <c r="BO244" s="103"/>
    </row>
    <row r="245" spans="1:67" ht="19.5" thickBot="1" x14ac:dyDescent="0.25">
      <c r="A245" s="791"/>
      <c r="B245" s="777"/>
      <c r="C245" s="428"/>
      <c r="D245" s="3" t="s">
        <v>1507</v>
      </c>
      <c r="E245" s="420"/>
      <c r="F245" s="141">
        <f>(F244*1.73*380*0.9)/1000</f>
        <v>84.607380000000006</v>
      </c>
      <c r="G245" s="141">
        <f>(G244*1.73*380*0.9)/1000</f>
        <v>99.99054000000001</v>
      </c>
      <c r="H245" s="141">
        <f>(H244*1.73*380*0.9)/1000</f>
        <v>118.33199999999999</v>
      </c>
      <c r="I245" s="142"/>
      <c r="J245" s="177"/>
      <c r="BH245" s="103"/>
      <c r="BI245" s="103"/>
      <c r="BJ245" s="103"/>
      <c r="BK245" s="103"/>
      <c r="BL245" s="103"/>
      <c r="BM245" s="103"/>
      <c r="BN245" s="103"/>
      <c r="BO245" s="103"/>
    </row>
    <row r="246" spans="1:67" ht="18.75" thickBot="1" x14ac:dyDescent="0.25">
      <c r="A246" s="791"/>
      <c r="B246" s="777"/>
      <c r="C246" s="428"/>
      <c r="D246" s="3" t="s">
        <v>1509</v>
      </c>
      <c r="E246" s="421"/>
      <c r="F246" s="742">
        <f>(F245+G245+H245)</f>
        <v>302.92992000000004</v>
      </c>
      <c r="G246" s="743"/>
      <c r="H246" s="743"/>
      <c r="I246" s="744"/>
    </row>
    <row r="247" spans="1:67" ht="19.5" thickBot="1" x14ac:dyDescent="0.35">
      <c r="A247" s="791"/>
      <c r="B247" s="777"/>
      <c r="C247" s="428"/>
      <c r="D247" s="33"/>
      <c r="E247" s="452"/>
      <c r="F247" s="1"/>
      <c r="G247" s="1"/>
      <c r="H247" s="36"/>
      <c r="I247" s="36"/>
    </row>
    <row r="248" spans="1:67" ht="19.5" thickBot="1" x14ac:dyDescent="0.35">
      <c r="A248" s="791"/>
      <c r="B248" s="777"/>
      <c r="C248" s="428"/>
      <c r="D248" s="33"/>
      <c r="E248" s="452"/>
      <c r="F248" s="1"/>
      <c r="G248" s="1"/>
      <c r="H248" s="36"/>
      <c r="I248" s="36"/>
    </row>
    <row r="249" spans="1:67" ht="19.5" thickBot="1" x14ac:dyDescent="0.35">
      <c r="A249" s="791"/>
      <c r="B249" s="777"/>
      <c r="C249" s="428"/>
      <c r="D249" s="33"/>
      <c r="E249" s="452"/>
      <c r="F249" s="1"/>
      <c r="G249" s="1"/>
      <c r="H249" s="36"/>
      <c r="I249" s="36"/>
    </row>
    <row r="250" spans="1:67" ht="21" thickBot="1" x14ac:dyDescent="0.25">
      <c r="A250" s="792"/>
      <c r="B250" s="778"/>
      <c r="C250" s="432"/>
      <c r="D250" s="9" t="s">
        <v>88</v>
      </c>
      <c r="E250" s="434"/>
      <c r="F250" s="10">
        <v>229</v>
      </c>
      <c r="G250" s="10">
        <v>276</v>
      </c>
      <c r="H250" s="37">
        <v>321</v>
      </c>
      <c r="I250" s="37">
        <v>130</v>
      </c>
    </row>
    <row r="251" spans="1:67" ht="19.5" thickBot="1" x14ac:dyDescent="0.25">
      <c r="A251" s="795"/>
      <c r="B251" s="794"/>
      <c r="C251" s="794"/>
      <c r="D251" s="794"/>
      <c r="E251" s="794"/>
      <c r="F251" s="794"/>
      <c r="G251" s="794"/>
      <c r="H251" s="794"/>
      <c r="I251" s="796"/>
    </row>
    <row r="252" spans="1:67" ht="54.75" thickBot="1" x14ac:dyDescent="0.35">
      <c r="A252" s="200" t="s">
        <v>1211</v>
      </c>
      <c r="B252" s="31"/>
      <c r="C252" s="414" t="s">
        <v>1630</v>
      </c>
      <c r="D252" s="143" t="s">
        <v>1543</v>
      </c>
      <c r="E252" s="417" t="s">
        <v>1629</v>
      </c>
      <c r="F252" s="146" t="str">
        <f>'Данные по ТП'!C56</f>
        <v>ТМ-630/10</v>
      </c>
      <c r="G252" s="145" t="s">
        <v>1544</v>
      </c>
      <c r="H252" s="144" t="s">
        <v>5</v>
      </c>
      <c r="I252" s="144">
        <f>'Данные по ТП'!F56</f>
        <v>31913</v>
      </c>
    </row>
    <row r="253" spans="1:67" ht="19.5" thickBot="1" x14ac:dyDescent="0.35">
      <c r="A253" s="728" t="s">
        <v>1161</v>
      </c>
      <c r="B253" s="731" t="s">
        <v>250</v>
      </c>
      <c r="C253" s="428">
        <v>2</v>
      </c>
      <c r="D253" s="193" t="s">
        <v>232</v>
      </c>
      <c r="E253" s="423"/>
      <c r="F253" s="158">
        <v>63</v>
      </c>
      <c r="G253" s="158">
        <v>54</v>
      </c>
      <c r="H253" s="186">
        <v>47</v>
      </c>
      <c r="I253" s="186">
        <v>12</v>
      </c>
    </row>
    <row r="254" spans="1:67" ht="19.5" thickBot="1" x14ac:dyDescent="0.35">
      <c r="A254" s="791"/>
      <c r="B254" s="777"/>
      <c r="C254" s="428">
        <v>3</v>
      </c>
      <c r="D254" s="193" t="s">
        <v>233</v>
      </c>
      <c r="E254" s="423"/>
      <c r="F254" s="158">
        <v>0</v>
      </c>
      <c r="G254" s="158">
        <v>0</v>
      </c>
      <c r="H254" s="186">
        <v>0</v>
      </c>
      <c r="I254" s="186">
        <v>0</v>
      </c>
    </row>
    <row r="255" spans="1:67" ht="19.5" thickBot="1" x14ac:dyDescent="0.35">
      <c r="A255" s="791"/>
      <c r="B255" s="777"/>
      <c r="C255" s="428">
        <v>4</v>
      </c>
      <c r="D255" s="193" t="s">
        <v>234</v>
      </c>
      <c r="E255" s="423"/>
      <c r="F255" s="158"/>
      <c r="G255" s="158"/>
      <c r="H255" s="186">
        <v>37</v>
      </c>
      <c r="I255" s="186">
        <v>37</v>
      </c>
    </row>
    <row r="256" spans="1:67" ht="19.5" thickBot="1" x14ac:dyDescent="0.35">
      <c r="A256" s="791"/>
      <c r="B256" s="777"/>
      <c r="C256" s="428">
        <v>5</v>
      </c>
      <c r="D256" s="193" t="s">
        <v>1213</v>
      </c>
      <c r="E256" s="423"/>
      <c r="F256" s="158">
        <v>0</v>
      </c>
      <c r="G256" s="158">
        <v>0</v>
      </c>
      <c r="H256" s="186">
        <v>0</v>
      </c>
      <c r="I256" s="186">
        <v>0</v>
      </c>
    </row>
    <row r="257" spans="1:10" ht="19.5" thickBot="1" x14ac:dyDescent="0.35">
      <c r="A257" s="791"/>
      <c r="B257" s="777"/>
      <c r="C257" s="428">
        <v>6</v>
      </c>
      <c r="D257" s="193" t="s">
        <v>1142</v>
      </c>
      <c r="E257" s="423"/>
      <c r="F257" s="158">
        <v>42</v>
      </c>
      <c r="G257" s="158">
        <v>38</v>
      </c>
      <c r="H257" s="186">
        <v>32</v>
      </c>
      <c r="I257" s="186">
        <v>14</v>
      </c>
    </row>
    <row r="258" spans="1:10" ht="19.5" thickBot="1" x14ac:dyDescent="0.35">
      <c r="A258" s="791"/>
      <c r="B258" s="777"/>
      <c r="C258" s="428">
        <v>8</v>
      </c>
      <c r="D258" s="193" t="s">
        <v>235</v>
      </c>
      <c r="E258" s="423"/>
      <c r="F258" s="158">
        <v>40</v>
      </c>
      <c r="G258" s="158">
        <v>38</v>
      </c>
      <c r="H258" s="186">
        <v>39</v>
      </c>
      <c r="I258" s="186">
        <v>12</v>
      </c>
    </row>
    <row r="259" spans="1:10" ht="19.5" thickBot="1" x14ac:dyDescent="0.35">
      <c r="A259" s="791"/>
      <c r="B259" s="777"/>
      <c r="C259" s="428">
        <v>10</v>
      </c>
      <c r="D259" s="193" t="s">
        <v>1135</v>
      </c>
      <c r="E259" s="423"/>
      <c r="F259" s="158">
        <v>58</v>
      </c>
      <c r="G259" s="158">
        <v>74</v>
      </c>
      <c r="H259" s="186">
        <v>85</v>
      </c>
      <c r="I259" s="186">
        <v>11</v>
      </c>
    </row>
    <row r="260" spans="1:10" ht="19.5" thickBot="1" x14ac:dyDescent="0.35">
      <c r="A260" s="791"/>
      <c r="B260" s="777"/>
      <c r="C260" s="428">
        <v>11</v>
      </c>
      <c r="D260" s="193" t="s">
        <v>236</v>
      </c>
      <c r="E260" s="423"/>
      <c r="F260" s="158">
        <v>0</v>
      </c>
      <c r="G260" s="158">
        <v>0</v>
      </c>
      <c r="H260" s="186">
        <v>0</v>
      </c>
      <c r="I260" s="186">
        <v>0</v>
      </c>
    </row>
    <row r="261" spans="1:10" ht="19.5" thickBot="1" x14ac:dyDescent="0.35">
      <c r="A261" s="791"/>
      <c r="B261" s="777"/>
      <c r="C261" s="428"/>
      <c r="D261" s="193"/>
      <c r="E261" s="423"/>
      <c r="F261" s="158"/>
      <c r="G261" s="158"/>
      <c r="H261" s="186"/>
      <c r="I261" s="186"/>
    </row>
    <row r="262" spans="1:10" ht="19.5" thickBot="1" x14ac:dyDescent="0.35">
      <c r="A262" s="791"/>
      <c r="B262" s="777"/>
      <c r="C262" s="428"/>
      <c r="D262" s="193"/>
      <c r="E262" s="423"/>
      <c r="F262" s="158"/>
      <c r="G262" s="158"/>
      <c r="H262" s="186"/>
      <c r="I262" s="186"/>
    </row>
    <row r="263" spans="1:10" ht="19.5" thickBot="1" x14ac:dyDescent="0.35">
      <c r="A263" s="791"/>
      <c r="B263" s="777"/>
      <c r="C263" s="428"/>
      <c r="D263" s="3" t="s">
        <v>1506</v>
      </c>
      <c r="E263" s="420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 x14ac:dyDescent="0.25">
      <c r="A264" s="791"/>
      <c r="B264" s="777"/>
      <c r="C264" s="428"/>
      <c r="D264" s="3" t="s">
        <v>1507</v>
      </c>
      <c r="E264" s="420"/>
      <c r="F264" s="141">
        <f>(F263*1.73*380*0.9)/1000</f>
        <v>120.10698000000001</v>
      </c>
      <c r="G264" s="141">
        <f>(G263*1.73*380*0.9)/1000</f>
        <v>120.69864000000001</v>
      </c>
      <c r="H264" s="141">
        <f>(H263*1.73*380*0.9)/1000</f>
        <v>141.9984</v>
      </c>
      <c r="I264" s="142"/>
      <c r="J264" s="177"/>
    </row>
    <row r="265" spans="1:10" ht="18.75" thickBot="1" x14ac:dyDescent="0.25">
      <c r="A265" s="791"/>
      <c r="B265" s="777"/>
      <c r="C265" s="428"/>
      <c r="D265" s="3" t="s">
        <v>1508</v>
      </c>
      <c r="E265" s="421"/>
      <c r="F265" s="742">
        <f>(F264+G264+H264)</f>
        <v>382.80402000000004</v>
      </c>
      <c r="G265" s="743"/>
      <c r="H265" s="743"/>
      <c r="I265" s="744"/>
      <c r="J265" s="177"/>
    </row>
    <row r="266" spans="1:10" ht="19.5" thickBot="1" x14ac:dyDescent="0.35">
      <c r="A266" s="791"/>
      <c r="B266" s="777"/>
      <c r="C266" s="428"/>
      <c r="D266" s="33"/>
      <c r="E266" s="452"/>
      <c r="F266" s="38"/>
      <c r="G266" s="38"/>
      <c r="H266" s="39"/>
      <c r="I266" s="39"/>
    </row>
    <row r="267" spans="1:10" ht="19.5" thickBot="1" x14ac:dyDescent="0.35">
      <c r="A267" s="792"/>
      <c r="B267" s="778"/>
      <c r="C267" s="432"/>
      <c r="D267" s="32"/>
      <c r="E267" s="453"/>
      <c r="F267" s="1"/>
      <c r="G267" s="1"/>
      <c r="H267" s="36"/>
      <c r="I267" s="36"/>
    </row>
    <row r="268" spans="1:10" s="103" customFormat="1" ht="18.75" x14ac:dyDescent="0.3">
      <c r="A268" s="208"/>
      <c r="B268" s="208"/>
      <c r="C268" s="440"/>
      <c r="D268" s="208"/>
      <c r="E268" s="415"/>
      <c r="F268" s="209"/>
      <c r="G268" s="208"/>
      <c r="H268" s="208"/>
      <c r="I268" s="208"/>
    </row>
    <row r="269" spans="1:10" s="103" customFormat="1" x14ac:dyDescent="0.25">
      <c r="A269" s="210"/>
      <c r="C269" s="440"/>
      <c r="E269" s="415"/>
      <c r="F269" s="181"/>
    </row>
    <row r="270" spans="1:10" s="103" customFormat="1" x14ac:dyDescent="0.25">
      <c r="C270" s="440"/>
      <c r="E270" s="415"/>
      <c r="F270" s="181"/>
    </row>
    <row r="271" spans="1:10" s="103" customFormat="1" x14ac:dyDescent="0.25">
      <c r="C271" s="440"/>
      <c r="E271" s="415"/>
      <c r="F271" s="181"/>
    </row>
    <row r="272" spans="1:10" s="103" customFormat="1" x14ac:dyDescent="0.25">
      <c r="C272" s="440"/>
      <c r="E272" s="415"/>
      <c r="F272" s="181"/>
    </row>
    <row r="273" spans="3:6" s="103" customFormat="1" x14ac:dyDescent="0.25">
      <c r="C273" s="440"/>
      <c r="E273" s="415"/>
      <c r="F273" s="181"/>
    </row>
    <row r="274" spans="3:6" s="103" customFormat="1" x14ac:dyDescent="0.25">
      <c r="C274" s="440"/>
      <c r="E274" s="415"/>
      <c r="F274" s="181"/>
    </row>
    <row r="275" spans="3:6" s="103" customFormat="1" x14ac:dyDescent="0.25">
      <c r="C275" s="440"/>
      <c r="E275" s="415"/>
      <c r="F275" s="181"/>
    </row>
    <row r="276" spans="3:6" s="103" customFormat="1" x14ac:dyDescent="0.25">
      <c r="C276" s="440"/>
      <c r="E276" s="415"/>
      <c r="F276" s="181"/>
    </row>
    <row r="277" spans="3:6" s="103" customFormat="1" x14ac:dyDescent="0.25">
      <c r="C277" s="440"/>
      <c r="E277" s="415"/>
      <c r="F277" s="181"/>
    </row>
    <row r="278" spans="3:6" s="103" customFormat="1" x14ac:dyDescent="0.25">
      <c r="C278" s="440"/>
      <c r="E278" s="415"/>
      <c r="F278" s="181"/>
    </row>
    <row r="279" spans="3:6" s="103" customFormat="1" x14ac:dyDescent="0.25">
      <c r="C279" s="440"/>
      <c r="E279" s="415"/>
      <c r="F279" s="181"/>
    </row>
    <row r="280" spans="3:6" s="103" customFormat="1" x14ac:dyDescent="0.25">
      <c r="C280" s="440"/>
      <c r="E280" s="415"/>
      <c r="F280" s="181"/>
    </row>
    <row r="281" spans="3:6" s="103" customFormat="1" x14ac:dyDescent="0.25">
      <c r="C281" s="440"/>
      <c r="E281" s="415"/>
      <c r="F281" s="181"/>
    </row>
    <row r="282" spans="3:6" s="103" customFormat="1" x14ac:dyDescent="0.25">
      <c r="C282" s="440"/>
      <c r="E282" s="415"/>
      <c r="F282" s="181"/>
    </row>
    <row r="283" spans="3:6" s="103" customFormat="1" x14ac:dyDescent="0.25">
      <c r="C283" s="440"/>
      <c r="E283" s="415"/>
      <c r="F283" s="181"/>
    </row>
    <row r="284" spans="3:6" s="103" customFormat="1" x14ac:dyDescent="0.25">
      <c r="C284" s="440"/>
      <c r="E284" s="415"/>
      <c r="F284" s="181"/>
    </row>
    <row r="285" spans="3:6" s="103" customFormat="1" x14ac:dyDescent="0.25">
      <c r="C285" s="440"/>
      <c r="E285" s="415"/>
      <c r="F285" s="181"/>
    </row>
    <row r="286" spans="3:6" s="103" customFormat="1" x14ac:dyDescent="0.25">
      <c r="C286" s="440"/>
      <c r="E286" s="415"/>
      <c r="F286" s="181"/>
    </row>
    <row r="287" spans="3:6" s="103" customFormat="1" x14ac:dyDescent="0.25">
      <c r="C287" s="440"/>
      <c r="E287" s="415"/>
      <c r="F287" s="181"/>
    </row>
    <row r="288" spans="3:6" s="103" customFormat="1" x14ac:dyDescent="0.25">
      <c r="C288" s="440"/>
      <c r="E288" s="415"/>
      <c r="F288" s="181"/>
    </row>
    <row r="289" spans="3:6" s="103" customFormat="1" x14ac:dyDescent="0.25">
      <c r="C289" s="440"/>
      <c r="E289" s="415"/>
      <c r="F289" s="181"/>
    </row>
    <row r="290" spans="3:6" s="103" customFormat="1" x14ac:dyDescent="0.25">
      <c r="C290" s="440"/>
      <c r="E290" s="415"/>
      <c r="F290" s="181"/>
    </row>
    <row r="291" spans="3:6" s="103" customFormat="1" x14ac:dyDescent="0.25">
      <c r="C291" s="440"/>
      <c r="E291" s="415"/>
      <c r="F291" s="181"/>
    </row>
    <row r="292" spans="3:6" s="103" customFormat="1" x14ac:dyDescent="0.25">
      <c r="C292" s="440"/>
      <c r="E292" s="415"/>
      <c r="F292" s="181"/>
    </row>
    <row r="293" spans="3:6" s="103" customFormat="1" x14ac:dyDescent="0.25">
      <c r="C293" s="440"/>
      <c r="E293" s="415"/>
      <c r="F293" s="181"/>
    </row>
    <row r="294" spans="3:6" s="103" customFormat="1" x14ac:dyDescent="0.25">
      <c r="C294" s="440"/>
      <c r="E294" s="415"/>
      <c r="F294" s="181"/>
    </row>
    <row r="295" spans="3:6" s="103" customFormat="1" x14ac:dyDescent="0.25">
      <c r="C295" s="440"/>
      <c r="E295" s="415"/>
      <c r="F295" s="181"/>
    </row>
    <row r="296" spans="3:6" s="103" customFormat="1" x14ac:dyDescent="0.25">
      <c r="C296" s="440"/>
      <c r="E296" s="415"/>
      <c r="F296" s="181"/>
    </row>
    <row r="297" spans="3:6" s="103" customFormat="1" x14ac:dyDescent="0.25">
      <c r="C297" s="440"/>
      <c r="E297" s="415"/>
      <c r="F297" s="181"/>
    </row>
    <row r="298" spans="3:6" s="103" customFormat="1" x14ac:dyDescent="0.25">
      <c r="C298" s="440"/>
      <c r="E298" s="415"/>
      <c r="F298" s="181"/>
    </row>
    <row r="299" spans="3:6" s="103" customFormat="1" x14ac:dyDescent="0.25">
      <c r="C299" s="440"/>
      <c r="E299" s="415"/>
      <c r="F299" s="181"/>
    </row>
    <row r="300" spans="3:6" s="103" customFormat="1" x14ac:dyDescent="0.25">
      <c r="C300" s="440"/>
      <c r="E300" s="415"/>
      <c r="F300" s="181"/>
    </row>
    <row r="301" spans="3:6" s="103" customFormat="1" x14ac:dyDescent="0.25">
      <c r="C301" s="440"/>
      <c r="E301" s="415"/>
      <c r="F301" s="181"/>
    </row>
    <row r="302" spans="3:6" s="103" customFormat="1" x14ac:dyDescent="0.25">
      <c r="C302" s="440"/>
      <c r="E302" s="415"/>
      <c r="F302" s="181"/>
    </row>
    <row r="303" spans="3:6" s="103" customFormat="1" x14ac:dyDescent="0.25">
      <c r="C303" s="440"/>
      <c r="E303" s="415"/>
      <c r="F303" s="181"/>
    </row>
    <row r="304" spans="3:6" s="103" customFormat="1" x14ac:dyDescent="0.25">
      <c r="C304" s="440"/>
      <c r="E304" s="415"/>
      <c r="F304" s="181"/>
    </row>
    <row r="305" spans="3:6" s="103" customFormat="1" x14ac:dyDescent="0.25">
      <c r="C305" s="440"/>
      <c r="E305" s="415"/>
      <c r="F305" s="181"/>
    </row>
    <row r="306" spans="3:6" s="103" customFormat="1" x14ac:dyDescent="0.25">
      <c r="C306" s="440"/>
      <c r="E306" s="415"/>
      <c r="F306" s="181"/>
    </row>
    <row r="307" spans="3:6" s="103" customFormat="1" x14ac:dyDescent="0.25">
      <c r="C307" s="440"/>
      <c r="E307" s="415"/>
      <c r="F307" s="181"/>
    </row>
    <row r="308" spans="3:6" s="103" customFormat="1" x14ac:dyDescent="0.25">
      <c r="C308" s="440"/>
      <c r="E308" s="415"/>
      <c r="F308" s="181"/>
    </row>
    <row r="309" spans="3:6" s="103" customFormat="1" x14ac:dyDescent="0.25">
      <c r="C309" s="440"/>
      <c r="E309" s="415"/>
      <c r="F309" s="181"/>
    </row>
    <row r="310" spans="3:6" s="103" customFormat="1" x14ac:dyDescent="0.25">
      <c r="C310" s="440"/>
      <c r="E310" s="415"/>
      <c r="F310" s="181"/>
    </row>
    <row r="311" spans="3:6" s="103" customFormat="1" x14ac:dyDescent="0.25">
      <c r="C311" s="440"/>
      <c r="E311" s="415"/>
      <c r="F311" s="181"/>
    </row>
    <row r="312" spans="3:6" s="103" customFormat="1" x14ac:dyDescent="0.25">
      <c r="C312" s="440"/>
      <c r="E312" s="415"/>
      <c r="F312" s="181"/>
    </row>
    <row r="313" spans="3:6" s="103" customFormat="1" x14ac:dyDescent="0.25">
      <c r="C313" s="440"/>
      <c r="E313" s="415"/>
      <c r="F313" s="181"/>
    </row>
    <row r="314" spans="3:6" s="103" customFormat="1" x14ac:dyDescent="0.25">
      <c r="C314" s="440"/>
      <c r="E314" s="415"/>
      <c r="F314" s="181"/>
    </row>
    <row r="315" spans="3:6" s="103" customFormat="1" x14ac:dyDescent="0.25">
      <c r="C315" s="440"/>
      <c r="E315" s="415"/>
      <c r="F315" s="181"/>
    </row>
    <row r="316" spans="3:6" s="103" customFormat="1" x14ac:dyDescent="0.25">
      <c r="C316" s="440"/>
      <c r="E316" s="415"/>
      <c r="F316" s="181"/>
    </row>
    <row r="317" spans="3:6" s="103" customFormat="1" x14ac:dyDescent="0.25">
      <c r="C317" s="440"/>
      <c r="E317" s="415"/>
      <c r="F317" s="181"/>
    </row>
    <row r="318" spans="3:6" s="103" customFormat="1" x14ac:dyDescent="0.25">
      <c r="C318" s="440"/>
      <c r="E318" s="415"/>
      <c r="F318" s="181"/>
    </row>
    <row r="319" spans="3:6" s="103" customFormat="1" x14ac:dyDescent="0.25">
      <c r="C319" s="440"/>
      <c r="E319" s="415"/>
      <c r="F319" s="181"/>
    </row>
    <row r="320" spans="3:6" s="103" customFormat="1" x14ac:dyDescent="0.25">
      <c r="C320" s="440"/>
      <c r="E320" s="415"/>
      <c r="F320" s="181"/>
    </row>
    <row r="321" spans="3:6" s="103" customFormat="1" x14ac:dyDescent="0.25">
      <c r="C321" s="440"/>
      <c r="E321" s="415"/>
      <c r="F321" s="181"/>
    </row>
    <row r="322" spans="3:6" s="103" customFormat="1" x14ac:dyDescent="0.25">
      <c r="C322" s="440"/>
      <c r="E322" s="415"/>
      <c r="F322" s="181"/>
    </row>
    <row r="323" spans="3:6" s="103" customFormat="1" x14ac:dyDescent="0.25">
      <c r="C323" s="440"/>
      <c r="E323" s="415"/>
      <c r="F323" s="181"/>
    </row>
    <row r="324" spans="3:6" s="103" customFormat="1" x14ac:dyDescent="0.25">
      <c r="C324" s="440"/>
      <c r="E324" s="415"/>
      <c r="F324" s="181"/>
    </row>
    <row r="325" spans="3:6" s="103" customFormat="1" x14ac:dyDescent="0.25">
      <c r="C325" s="440"/>
      <c r="E325" s="415"/>
      <c r="F325" s="181"/>
    </row>
    <row r="326" spans="3:6" s="103" customFormat="1" x14ac:dyDescent="0.25">
      <c r="C326" s="440"/>
      <c r="E326" s="415"/>
      <c r="F326" s="181"/>
    </row>
    <row r="327" spans="3:6" s="103" customFormat="1" x14ac:dyDescent="0.25">
      <c r="C327" s="440"/>
      <c r="E327" s="415"/>
      <c r="F327" s="181"/>
    </row>
    <row r="328" spans="3:6" s="103" customFormat="1" x14ac:dyDescent="0.25">
      <c r="C328" s="440"/>
      <c r="E328" s="415"/>
      <c r="F328" s="181"/>
    </row>
    <row r="329" spans="3:6" s="103" customFormat="1" x14ac:dyDescent="0.25">
      <c r="C329" s="440"/>
      <c r="E329" s="415"/>
      <c r="F329" s="181"/>
    </row>
    <row r="330" spans="3:6" s="103" customFormat="1" x14ac:dyDescent="0.25">
      <c r="C330" s="440"/>
      <c r="E330" s="415"/>
      <c r="F330" s="181"/>
    </row>
    <row r="331" spans="3:6" s="103" customFormat="1" x14ac:dyDescent="0.25">
      <c r="C331" s="440"/>
      <c r="E331" s="415"/>
      <c r="F331" s="181"/>
    </row>
    <row r="332" spans="3:6" s="103" customFormat="1" x14ac:dyDescent="0.25">
      <c r="C332" s="440"/>
      <c r="E332" s="415"/>
      <c r="F332" s="181"/>
    </row>
    <row r="333" spans="3:6" s="103" customFormat="1" x14ac:dyDescent="0.25">
      <c r="C333" s="440"/>
      <c r="E333" s="415"/>
      <c r="F333" s="181"/>
    </row>
    <row r="334" spans="3:6" s="103" customFormat="1" x14ac:dyDescent="0.25">
      <c r="C334" s="440"/>
      <c r="E334" s="415"/>
      <c r="F334" s="181"/>
    </row>
    <row r="335" spans="3:6" s="103" customFormat="1" x14ac:dyDescent="0.25">
      <c r="C335" s="440"/>
      <c r="E335" s="415"/>
      <c r="F335" s="181"/>
    </row>
    <row r="336" spans="3:6" s="103" customFormat="1" x14ac:dyDescent="0.25">
      <c r="C336" s="440"/>
      <c r="E336" s="415"/>
      <c r="F336" s="181"/>
    </row>
    <row r="337" spans="3:6" s="103" customFormat="1" x14ac:dyDescent="0.25">
      <c r="C337" s="440"/>
      <c r="E337" s="415"/>
      <c r="F337" s="181"/>
    </row>
    <row r="338" spans="3:6" s="103" customFormat="1" x14ac:dyDescent="0.25">
      <c r="C338" s="440"/>
      <c r="E338" s="415"/>
      <c r="F338" s="181"/>
    </row>
    <row r="339" spans="3:6" s="103" customFormat="1" x14ac:dyDescent="0.25">
      <c r="C339" s="440"/>
      <c r="E339" s="415"/>
      <c r="F339" s="181"/>
    </row>
    <row r="340" spans="3:6" s="103" customFormat="1" x14ac:dyDescent="0.25">
      <c r="C340" s="440"/>
      <c r="E340" s="415"/>
      <c r="F340" s="181"/>
    </row>
    <row r="341" spans="3:6" s="103" customFormat="1" x14ac:dyDescent="0.25">
      <c r="C341" s="440"/>
      <c r="E341" s="415"/>
      <c r="F341" s="181"/>
    </row>
    <row r="342" spans="3:6" s="103" customFormat="1" x14ac:dyDescent="0.25">
      <c r="C342" s="440"/>
      <c r="E342" s="415"/>
      <c r="F342" s="181"/>
    </row>
    <row r="343" spans="3:6" s="103" customFormat="1" x14ac:dyDescent="0.25">
      <c r="C343" s="440"/>
      <c r="E343" s="415"/>
      <c r="F343" s="181"/>
    </row>
    <row r="344" spans="3:6" s="103" customFormat="1" x14ac:dyDescent="0.25">
      <c r="C344" s="440"/>
      <c r="E344" s="415"/>
      <c r="F344" s="181"/>
    </row>
    <row r="345" spans="3:6" s="103" customFormat="1" x14ac:dyDescent="0.25">
      <c r="C345" s="440"/>
      <c r="E345" s="415"/>
      <c r="F345" s="181"/>
    </row>
    <row r="346" spans="3:6" s="103" customFormat="1" x14ac:dyDescent="0.25">
      <c r="C346" s="440"/>
      <c r="E346" s="415"/>
      <c r="F346" s="181"/>
    </row>
    <row r="347" spans="3:6" s="103" customFormat="1" x14ac:dyDescent="0.25">
      <c r="C347" s="440"/>
      <c r="E347" s="415"/>
      <c r="F347" s="181"/>
    </row>
    <row r="348" spans="3:6" s="103" customFormat="1" x14ac:dyDescent="0.25">
      <c r="C348" s="440"/>
      <c r="E348" s="415"/>
      <c r="F348" s="181"/>
    </row>
    <row r="349" spans="3:6" s="103" customFormat="1" x14ac:dyDescent="0.25">
      <c r="C349" s="440"/>
      <c r="E349" s="415"/>
      <c r="F349" s="181"/>
    </row>
    <row r="350" spans="3:6" s="103" customFormat="1" x14ac:dyDescent="0.25">
      <c r="C350" s="440"/>
      <c r="E350" s="415"/>
      <c r="F350" s="181"/>
    </row>
    <row r="351" spans="3:6" s="103" customFormat="1" x14ac:dyDescent="0.25">
      <c r="C351" s="440"/>
      <c r="E351" s="415"/>
      <c r="F351" s="181"/>
    </row>
    <row r="352" spans="3:6" s="103" customFormat="1" x14ac:dyDescent="0.25">
      <c r="C352" s="440"/>
      <c r="E352" s="415"/>
      <c r="F352" s="181"/>
    </row>
    <row r="353" spans="3:6" s="103" customFormat="1" x14ac:dyDescent="0.25">
      <c r="C353" s="440"/>
      <c r="E353" s="415"/>
      <c r="F353" s="181"/>
    </row>
    <row r="354" spans="3:6" s="103" customFormat="1" x14ac:dyDescent="0.25">
      <c r="C354" s="440"/>
      <c r="E354" s="415"/>
      <c r="F354" s="181"/>
    </row>
    <row r="355" spans="3:6" s="103" customFormat="1" x14ac:dyDescent="0.25">
      <c r="C355" s="440"/>
      <c r="E355" s="415"/>
      <c r="F355" s="181"/>
    </row>
    <row r="356" spans="3:6" s="103" customFormat="1" x14ac:dyDescent="0.25">
      <c r="C356" s="440"/>
      <c r="E356" s="415"/>
      <c r="F356" s="181"/>
    </row>
    <row r="357" spans="3:6" s="103" customFormat="1" x14ac:dyDescent="0.25">
      <c r="C357" s="440"/>
      <c r="E357" s="415"/>
      <c r="F357" s="181"/>
    </row>
    <row r="358" spans="3:6" s="103" customFormat="1" x14ac:dyDescent="0.25">
      <c r="C358" s="440"/>
      <c r="E358" s="415"/>
      <c r="F358" s="181"/>
    </row>
    <row r="359" spans="3:6" s="103" customFormat="1" x14ac:dyDescent="0.25">
      <c r="C359" s="440"/>
      <c r="E359" s="415"/>
      <c r="F359" s="181"/>
    </row>
    <row r="360" spans="3:6" s="103" customFormat="1" x14ac:dyDescent="0.25">
      <c r="C360" s="440"/>
      <c r="E360" s="415"/>
      <c r="F360" s="181"/>
    </row>
    <row r="361" spans="3:6" s="103" customFormat="1" x14ac:dyDescent="0.25">
      <c r="C361" s="440"/>
      <c r="E361" s="415"/>
      <c r="F361" s="181"/>
    </row>
    <row r="362" spans="3:6" s="103" customFormat="1" x14ac:dyDescent="0.25">
      <c r="C362" s="440"/>
      <c r="E362" s="415"/>
      <c r="F362" s="181"/>
    </row>
    <row r="363" spans="3:6" s="103" customFormat="1" x14ac:dyDescent="0.25">
      <c r="C363" s="440"/>
      <c r="E363" s="415"/>
      <c r="F363" s="181"/>
    </row>
    <row r="364" spans="3:6" s="103" customFormat="1" x14ac:dyDescent="0.25">
      <c r="C364" s="440"/>
      <c r="E364" s="415"/>
      <c r="F364" s="181"/>
    </row>
    <row r="365" spans="3:6" s="103" customFormat="1" x14ac:dyDescent="0.25">
      <c r="C365" s="440"/>
      <c r="E365" s="415"/>
      <c r="F365" s="181"/>
    </row>
    <row r="366" spans="3:6" s="103" customFormat="1" x14ac:dyDescent="0.25">
      <c r="C366" s="440"/>
      <c r="E366" s="415"/>
      <c r="F366" s="181"/>
    </row>
    <row r="367" spans="3:6" s="103" customFormat="1" x14ac:dyDescent="0.25">
      <c r="C367" s="440"/>
      <c r="E367" s="415"/>
      <c r="F367" s="181"/>
    </row>
    <row r="368" spans="3:6" s="103" customFormat="1" x14ac:dyDescent="0.25">
      <c r="C368" s="440"/>
      <c r="E368" s="415"/>
      <c r="F368" s="181"/>
    </row>
    <row r="369" spans="3:6" s="103" customFormat="1" x14ac:dyDescent="0.25">
      <c r="C369" s="440"/>
      <c r="E369" s="415"/>
      <c r="F369" s="181"/>
    </row>
    <row r="370" spans="3:6" s="103" customFormat="1" x14ac:dyDescent="0.25">
      <c r="C370" s="440"/>
      <c r="E370" s="415"/>
      <c r="F370" s="181"/>
    </row>
    <row r="371" spans="3:6" s="103" customFormat="1" x14ac:dyDescent="0.25">
      <c r="C371" s="440"/>
      <c r="E371" s="415"/>
      <c r="F371" s="181"/>
    </row>
    <row r="372" spans="3:6" s="103" customFormat="1" x14ac:dyDescent="0.25">
      <c r="C372" s="440"/>
      <c r="E372" s="415"/>
      <c r="F372" s="181"/>
    </row>
    <row r="373" spans="3:6" s="103" customFormat="1" x14ac:dyDescent="0.25">
      <c r="C373" s="440"/>
      <c r="E373" s="415"/>
      <c r="F373" s="181"/>
    </row>
    <row r="374" spans="3:6" s="103" customFormat="1" x14ac:dyDescent="0.25">
      <c r="C374" s="440"/>
      <c r="E374" s="415"/>
      <c r="F374" s="181"/>
    </row>
    <row r="375" spans="3:6" s="103" customFormat="1" x14ac:dyDescent="0.25">
      <c r="C375" s="440"/>
      <c r="E375" s="415"/>
      <c r="F375" s="181"/>
    </row>
    <row r="376" spans="3:6" s="103" customFormat="1" x14ac:dyDescent="0.25">
      <c r="C376" s="440"/>
      <c r="E376" s="415"/>
      <c r="F376" s="181"/>
    </row>
    <row r="377" spans="3:6" s="103" customFormat="1" x14ac:dyDescent="0.25">
      <c r="C377" s="440"/>
      <c r="E377" s="415"/>
      <c r="F377" s="181"/>
    </row>
    <row r="378" spans="3:6" s="103" customFormat="1" x14ac:dyDescent="0.25">
      <c r="C378" s="440"/>
      <c r="E378" s="415"/>
      <c r="F378" s="181"/>
    </row>
    <row r="379" spans="3:6" s="103" customFormat="1" x14ac:dyDescent="0.25">
      <c r="C379" s="440"/>
      <c r="E379" s="415"/>
      <c r="F379" s="181"/>
    </row>
    <row r="380" spans="3:6" s="103" customFormat="1" x14ac:dyDescent="0.25">
      <c r="C380" s="440"/>
      <c r="E380" s="415"/>
      <c r="F380" s="181"/>
    </row>
    <row r="381" spans="3:6" s="103" customFormat="1" x14ac:dyDescent="0.25">
      <c r="C381" s="440"/>
      <c r="E381" s="415"/>
      <c r="F381" s="181"/>
    </row>
    <row r="382" spans="3:6" s="103" customFormat="1" x14ac:dyDescent="0.25">
      <c r="C382" s="440"/>
      <c r="E382" s="415"/>
      <c r="F382" s="181"/>
    </row>
    <row r="383" spans="3:6" s="103" customFormat="1" x14ac:dyDescent="0.25">
      <c r="C383" s="440"/>
      <c r="E383" s="415"/>
      <c r="F383" s="181"/>
    </row>
    <row r="384" spans="3:6" s="103" customFormat="1" x14ac:dyDescent="0.25">
      <c r="C384" s="440"/>
      <c r="E384" s="415"/>
      <c r="F384" s="181"/>
    </row>
    <row r="385" spans="3:6" s="103" customFormat="1" x14ac:dyDescent="0.25">
      <c r="C385" s="440"/>
      <c r="E385" s="415"/>
      <c r="F385" s="181"/>
    </row>
    <row r="386" spans="3:6" s="103" customFormat="1" x14ac:dyDescent="0.25">
      <c r="C386" s="440"/>
      <c r="E386" s="415"/>
      <c r="F386" s="181"/>
    </row>
    <row r="387" spans="3:6" s="103" customFormat="1" x14ac:dyDescent="0.25">
      <c r="C387" s="440"/>
      <c r="E387" s="415"/>
      <c r="F387" s="181"/>
    </row>
    <row r="388" spans="3:6" s="103" customFormat="1" x14ac:dyDescent="0.25">
      <c r="C388" s="440"/>
      <c r="E388" s="415"/>
      <c r="F388" s="181"/>
    </row>
    <row r="389" spans="3:6" s="103" customFormat="1" x14ac:dyDescent="0.25">
      <c r="C389" s="440"/>
      <c r="E389" s="415"/>
      <c r="F389" s="181"/>
    </row>
    <row r="390" spans="3:6" s="103" customFormat="1" x14ac:dyDescent="0.25">
      <c r="C390" s="440"/>
      <c r="E390" s="415"/>
      <c r="F390" s="181"/>
    </row>
    <row r="391" spans="3:6" s="103" customFormat="1" x14ac:dyDescent="0.25">
      <c r="C391" s="440"/>
      <c r="E391" s="415"/>
      <c r="F391" s="181"/>
    </row>
    <row r="392" spans="3:6" s="103" customFormat="1" x14ac:dyDescent="0.25">
      <c r="C392" s="440"/>
      <c r="E392" s="415"/>
      <c r="F392" s="181"/>
    </row>
    <row r="393" spans="3:6" s="103" customFormat="1" x14ac:dyDescent="0.25">
      <c r="C393" s="440"/>
      <c r="E393" s="415"/>
      <c r="F393" s="181"/>
    </row>
    <row r="394" spans="3:6" s="103" customFormat="1" x14ac:dyDescent="0.25">
      <c r="C394" s="440"/>
      <c r="E394" s="415"/>
      <c r="F394" s="181"/>
    </row>
    <row r="395" spans="3:6" s="103" customFormat="1" x14ac:dyDescent="0.25">
      <c r="C395" s="440"/>
      <c r="E395" s="415"/>
      <c r="F395" s="181"/>
    </row>
    <row r="396" spans="3:6" s="103" customFormat="1" x14ac:dyDescent="0.25">
      <c r="C396" s="440"/>
      <c r="E396" s="415"/>
      <c r="F396" s="181"/>
    </row>
    <row r="397" spans="3:6" s="103" customFormat="1" x14ac:dyDescent="0.25">
      <c r="C397" s="440"/>
      <c r="E397" s="415"/>
      <c r="F397" s="181"/>
    </row>
    <row r="398" spans="3:6" s="103" customFormat="1" x14ac:dyDescent="0.25">
      <c r="C398" s="440"/>
      <c r="E398" s="415"/>
      <c r="F398" s="181"/>
    </row>
    <row r="399" spans="3:6" s="103" customFormat="1" x14ac:dyDescent="0.25">
      <c r="C399" s="440"/>
      <c r="E399" s="415"/>
      <c r="F399" s="181"/>
    </row>
    <row r="400" spans="3:6" s="103" customFormat="1" x14ac:dyDescent="0.25">
      <c r="C400" s="440"/>
      <c r="E400" s="415"/>
      <c r="F400" s="181"/>
    </row>
    <row r="401" spans="3:6" s="103" customFormat="1" x14ac:dyDescent="0.25">
      <c r="C401" s="440"/>
      <c r="E401" s="415"/>
      <c r="F401" s="181"/>
    </row>
    <row r="402" spans="3:6" s="103" customFormat="1" x14ac:dyDescent="0.25">
      <c r="C402" s="440"/>
      <c r="E402" s="415"/>
      <c r="F402" s="181"/>
    </row>
    <row r="403" spans="3:6" s="103" customFormat="1" x14ac:dyDescent="0.25">
      <c r="C403" s="440"/>
      <c r="E403" s="415"/>
      <c r="F403" s="181"/>
    </row>
    <row r="404" spans="3:6" s="103" customFormat="1" x14ac:dyDescent="0.25">
      <c r="C404" s="440"/>
      <c r="E404" s="415"/>
      <c r="F404" s="181"/>
    </row>
    <row r="405" spans="3:6" s="103" customFormat="1" x14ac:dyDescent="0.25">
      <c r="C405" s="440"/>
      <c r="E405" s="415"/>
      <c r="F405" s="181"/>
    </row>
    <row r="406" spans="3:6" s="103" customFormat="1" x14ac:dyDescent="0.25">
      <c r="C406" s="440"/>
      <c r="E406" s="415"/>
      <c r="F406" s="181"/>
    </row>
    <row r="407" spans="3:6" s="103" customFormat="1" x14ac:dyDescent="0.25">
      <c r="C407" s="440"/>
      <c r="E407" s="415"/>
      <c r="F407" s="181"/>
    </row>
    <row r="408" spans="3:6" s="103" customFormat="1" x14ac:dyDescent="0.25">
      <c r="C408" s="440"/>
      <c r="E408" s="415"/>
      <c r="F408" s="181"/>
    </row>
    <row r="409" spans="3:6" s="103" customFormat="1" x14ac:dyDescent="0.25">
      <c r="C409" s="440"/>
      <c r="E409" s="415"/>
      <c r="F409" s="181"/>
    </row>
    <row r="410" spans="3:6" s="103" customFormat="1" x14ac:dyDescent="0.25">
      <c r="C410" s="440"/>
      <c r="E410" s="415"/>
      <c r="F410" s="181"/>
    </row>
    <row r="411" spans="3:6" s="103" customFormat="1" x14ac:dyDescent="0.25">
      <c r="C411" s="440"/>
      <c r="E411" s="415"/>
      <c r="F411" s="181"/>
    </row>
    <row r="412" spans="3:6" s="103" customFormat="1" x14ac:dyDescent="0.25">
      <c r="C412" s="440"/>
      <c r="E412" s="415"/>
      <c r="F412" s="181"/>
    </row>
    <row r="413" spans="3:6" s="103" customFormat="1" x14ac:dyDescent="0.25">
      <c r="C413" s="440"/>
      <c r="E413" s="415"/>
      <c r="F413" s="181"/>
    </row>
    <row r="414" spans="3:6" s="103" customFormat="1" x14ac:dyDescent="0.25">
      <c r="C414" s="440"/>
      <c r="E414" s="415"/>
      <c r="F414" s="181"/>
    </row>
    <row r="415" spans="3:6" s="103" customFormat="1" x14ac:dyDescent="0.25">
      <c r="C415" s="440"/>
      <c r="E415" s="415"/>
      <c r="F415" s="181"/>
    </row>
    <row r="416" spans="3:6" s="103" customFormat="1" x14ac:dyDescent="0.25">
      <c r="C416" s="440"/>
      <c r="E416" s="415"/>
      <c r="F416" s="181"/>
    </row>
    <row r="417" spans="3:6" s="103" customFormat="1" x14ac:dyDescent="0.25">
      <c r="C417" s="440"/>
      <c r="E417" s="415"/>
      <c r="F417" s="181"/>
    </row>
    <row r="418" spans="3:6" s="103" customFormat="1" x14ac:dyDescent="0.25">
      <c r="C418" s="440"/>
      <c r="E418" s="415"/>
      <c r="F418" s="181"/>
    </row>
    <row r="419" spans="3:6" s="103" customFormat="1" x14ac:dyDescent="0.25">
      <c r="C419" s="440"/>
      <c r="E419" s="415"/>
      <c r="F419" s="181"/>
    </row>
    <row r="420" spans="3:6" s="103" customFormat="1" x14ac:dyDescent="0.25">
      <c r="C420" s="440"/>
      <c r="E420" s="415"/>
      <c r="F420" s="181"/>
    </row>
    <row r="421" spans="3:6" s="103" customFormat="1" x14ac:dyDescent="0.25">
      <c r="C421" s="440"/>
      <c r="E421" s="415"/>
      <c r="F421" s="181"/>
    </row>
    <row r="422" spans="3:6" s="103" customFormat="1" x14ac:dyDescent="0.25">
      <c r="C422" s="440"/>
      <c r="E422" s="415"/>
      <c r="F422" s="181"/>
    </row>
    <row r="423" spans="3:6" s="103" customFormat="1" x14ac:dyDescent="0.25">
      <c r="C423" s="440"/>
      <c r="E423" s="415"/>
      <c r="F423" s="181"/>
    </row>
    <row r="424" spans="3:6" s="103" customFormat="1" x14ac:dyDescent="0.25">
      <c r="C424" s="440"/>
      <c r="E424" s="415"/>
      <c r="F424" s="181"/>
    </row>
    <row r="425" spans="3:6" s="103" customFormat="1" x14ac:dyDescent="0.25">
      <c r="C425" s="440"/>
      <c r="E425" s="415"/>
      <c r="F425" s="181"/>
    </row>
    <row r="426" spans="3:6" s="103" customFormat="1" x14ac:dyDescent="0.25">
      <c r="C426" s="440"/>
      <c r="E426" s="415"/>
      <c r="F426" s="181"/>
    </row>
    <row r="427" spans="3:6" s="103" customFormat="1" x14ac:dyDescent="0.25">
      <c r="C427" s="440"/>
      <c r="E427" s="415"/>
      <c r="F427" s="181"/>
    </row>
    <row r="428" spans="3:6" s="103" customFormat="1" x14ac:dyDescent="0.25">
      <c r="C428" s="440"/>
      <c r="E428" s="415"/>
      <c r="F428" s="181"/>
    </row>
    <row r="429" spans="3:6" s="103" customFormat="1" x14ac:dyDescent="0.25">
      <c r="C429" s="440"/>
      <c r="E429" s="415"/>
      <c r="F429" s="181"/>
    </row>
    <row r="430" spans="3:6" s="103" customFormat="1" x14ac:dyDescent="0.25">
      <c r="C430" s="440"/>
      <c r="E430" s="415"/>
      <c r="F430" s="181"/>
    </row>
    <row r="431" spans="3:6" s="103" customFormat="1" x14ac:dyDescent="0.25">
      <c r="C431" s="440"/>
      <c r="E431" s="415"/>
      <c r="F431" s="181"/>
    </row>
    <row r="432" spans="3:6" s="103" customFormat="1" x14ac:dyDescent="0.25">
      <c r="C432" s="440"/>
      <c r="E432" s="415"/>
      <c r="F432" s="181"/>
    </row>
    <row r="433" spans="3:6" s="103" customFormat="1" x14ac:dyDescent="0.25">
      <c r="C433" s="440"/>
      <c r="E433" s="415"/>
      <c r="F433" s="181"/>
    </row>
    <row r="434" spans="3:6" s="103" customFormat="1" x14ac:dyDescent="0.25">
      <c r="C434" s="440"/>
      <c r="E434" s="415"/>
      <c r="F434" s="181"/>
    </row>
    <row r="435" spans="3:6" s="103" customFormat="1" x14ac:dyDescent="0.25">
      <c r="C435" s="440"/>
      <c r="E435" s="415"/>
      <c r="F435" s="181"/>
    </row>
    <row r="436" spans="3:6" s="103" customFormat="1" x14ac:dyDescent="0.25">
      <c r="C436" s="440"/>
      <c r="E436" s="415"/>
      <c r="F436" s="181"/>
    </row>
    <row r="437" spans="3:6" s="103" customFormat="1" x14ac:dyDescent="0.25">
      <c r="C437" s="440"/>
      <c r="E437" s="415"/>
      <c r="F437" s="181"/>
    </row>
    <row r="438" spans="3:6" s="103" customFormat="1" x14ac:dyDescent="0.25">
      <c r="C438" s="440"/>
      <c r="E438" s="415"/>
      <c r="F438" s="181"/>
    </row>
    <row r="439" spans="3:6" s="103" customFormat="1" x14ac:dyDescent="0.25">
      <c r="C439" s="440"/>
      <c r="E439" s="415"/>
      <c r="F439" s="181"/>
    </row>
    <row r="440" spans="3:6" s="103" customFormat="1" x14ac:dyDescent="0.25">
      <c r="C440" s="440"/>
      <c r="E440" s="415"/>
      <c r="F440" s="181"/>
    </row>
    <row r="441" spans="3:6" s="103" customFormat="1" x14ac:dyDescent="0.25">
      <c r="C441" s="440"/>
      <c r="E441" s="415"/>
      <c r="F441" s="181"/>
    </row>
    <row r="442" spans="3:6" s="103" customFormat="1" x14ac:dyDescent="0.25">
      <c r="C442" s="440"/>
      <c r="E442" s="415"/>
      <c r="F442" s="181"/>
    </row>
    <row r="443" spans="3:6" s="103" customFormat="1" x14ac:dyDescent="0.25">
      <c r="C443" s="440"/>
      <c r="E443" s="415"/>
      <c r="F443" s="181"/>
    </row>
    <row r="444" spans="3:6" s="103" customFormat="1" x14ac:dyDescent="0.25">
      <c r="C444" s="440"/>
      <c r="E444" s="415"/>
      <c r="F444" s="181"/>
    </row>
    <row r="445" spans="3:6" s="103" customFormat="1" x14ac:dyDescent="0.25">
      <c r="C445" s="440"/>
      <c r="E445" s="415"/>
      <c r="F445" s="181"/>
    </row>
    <row r="446" spans="3:6" s="103" customFormat="1" x14ac:dyDescent="0.25">
      <c r="C446" s="440"/>
      <c r="E446" s="415"/>
      <c r="F446" s="181"/>
    </row>
    <row r="447" spans="3:6" s="103" customFormat="1" x14ac:dyDescent="0.25">
      <c r="C447" s="440"/>
      <c r="E447" s="415"/>
      <c r="F447" s="181"/>
    </row>
    <row r="448" spans="3:6" s="103" customFormat="1" x14ac:dyDescent="0.25">
      <c r="C448" s="440"/>
      <c r="E448" s="415"/>
      <c r="F448" s="181"/>
    </row>
    <row r="449" spans="3:6" s="103" customFormat="1" x14ac:dyDescent="0.25">
      <c r="C449" s="440"/>
      <c r="E449" s="415"/>
      <c r="F449" s="181"/>
    </row>
    <row r="450" spans="3:6" s="103" customFormat="1" x14ac:dyDescent="0.25">
      <c r="C450" s="440"/>
      <c r="E450" s="415"/>
      <c r="F450" s="181"/>
    </row>
    <row r="451" spans="3:6" s="103" customFormat="1" x14ac:dyDescent="0.25">
      <c r="C451" s="440"/>
      <c r="E451" s="415"/>
      <c r="F451" s="181"/>
    </row>
    <row r="452" spans="3:6" s="103" customFormat="1" x14ac:dyDescent="0.25">
      <c r="C452" s="440"/>
      <c r="E452" s="415"/>
      <c r="F452" s="181"/>
    </row>
    <row r="453" spans="3:6" s="103" customFormat="1" x14ac:dyDescent="0.25">
      <c r="C453" s="440"/>
      <c r="E453" s="415"/>
      <c r="F453" s="181"/>
    </row>
    <row r="454" spans="3:6" s="103" customFormat="1" x14ac:dyDescent="0.25">
      <c r="C454" s="440"/>
      <c r="E454" s="415"/>
      <c r="F454" s="181"/>
    </row>
    <row r="455" spans="3:6" s="103" customFormat="1" x14ac:dyDescent="0.25">
      <c r="C455" s="440"/>
      <c r="E455" s="415"/>
      <c r="F455" s="181"/>
    </row>
    <row r="456" spans="3:6" s="103" customFormat="1" x14ac:dyDescent="0.25">
      <c r="C456" s="440"/>
      <c r="E456" s="415"/>
      <c r="F456" s="181"/>
    </row>
    <row r="457" spans="3:6" s="103" customFormat="1" x14ac:dyDescent="0.25">
      <c r="C457" s="440"/>
      <c r="E457" s="415"/>
      <c r="F457" s="181"/>
    </row>
    <row r="458" spans="3:6" s="103" customFormat="1" x14ac:dyDescent="0.25">
      <c r="C458" s="440"/>
      <c r="E458" s="415"/>
      <c r="F458" s="181"/>
    </row>
    <row r="459" spans="3:6" s="103" customFormat="1" x14ac:dyDescent="0.25">
      <c r="C459" s="440"/>
      <c r="E459" s="415"/>
      <c r="F459" s="181"/>
    </row>
    <row r="460" spans="3:6" s="103" customFormat="1" x14ac:dyDescent="0.25">
      <c r="C460" s="440"/>
      <c r="E460" s="415"/>
      <c r="F460" s="181"/>
    </row>
    <row r="461" spans="3:6" s="103" customFormat="1" x14ac:dyDescent="0.25">
      <c r="C461" s="440"/>
      <c r="E461" s="415"/>
      <c r="F461" s="181"/>
    </row>
    <row r="462" spans="3:6" s="103" customFormat="1" x14ac:dyDescent="0.25">
      <c r="C462" s="440"/>
      <c r="E462" s="415"/>
      <c r="F462" s="181"/>
    </row>
    <row r="463" spans="3:6" s="103" customFormat="1" x14ac:dyDescent="0.25">
      <c r="C463" s="440"/>
      <c r="E463" s="415"/>
      <c r="F463" s="181"/>
    </row>
    <row r="464" spans="3:6" s="103" customFormat="1" x14ac:dyDescent="0.25">
      <c r="C464" s="440"/>
      <c r="E464" s="415"/>
      <c r="F464" s="181"/>
    </row>
    <row r="465" spans="3:6" s="103" customFormat="1" x14ac:dyDescent="0.25">
      <c r="C465" s="440"/>
      <c r="E465" s="415"/>
      <c r="F465" s="181"/>
    </row>
    <row r="466" spans="3:6" s="103" customFormat="1" x14ac:dyDescent="0.25">
      <c r="C466" s="440"/>
      <c r="E466" s="415"/>
      <c r="F466" s="181"/>
    </row>
    <row r="467" spans="3:6" s="103" customFormat="1" x14ac:dyDescent="0.25">
      <c r="C467" s="440"/>
      <c r="E467" s="415"/>
      <c r="F467" s="181"/>
    </row>
    <row r="468" spans="3:6" s="103" customFormat="1" x14ac:dyDescent="0.25">
      <c r="C468" s="440"/>
      <c r="E468" s="415"/>
      <c r="F468" s="181"/>
    </row>
    <row r="469" spans="3:6" s="103" customFormat="1" x14ac:dyDescent="0.25">
      <c r="C469" s="440"/>
      <c r="E469" s="415"/>
      <c r="F469" s="181"/>
    </row>
    <row r="470" spans="3:6" s="103" customFormat="1" x14ac:dyDescent="0.25">
      <c r="C470" s="440"/>
      <c r="E470" s="415"/>
      <c r="F470" s="181"/>
    </row>
    <row r="471" spans="3:6" s="103" customFormat="1" x14ac:dyDescent="0.25">
      <c r="C471" s="440"/>
      <c r="E471" s="415"/>
      <c r="F471" s="181"/>
    </row>
    <row r="472" spans="3:6" s="103" customFormat="1" x14ac:dyDescent="0.25">
      <c r="C472" s="440"/>
      <c r="E472" s="415"/>
      <c r="F472" s="181"/>
    </row>
    <row r="473" spans="3:6" s="103" customFormat="1" x14ac:dyDescent="0.25">
      <c r="C473" s="440"/>
      <c r="E473" s="415"/>
      <c r="F473" s="181"/>
    </row>
    <row r="474" spans="3:6" s="103" customFormat="1" x14ac:dyDescent="0.25">
      <c r="C474" s="440"/>
      <c r="E474" s="415"/>
      <c r="F474" s="181"/>
    </row>
    <row r="475" spans="3:6" s="103" customFormat="1" x14ac:dyDescent="0.25">
      <c r="C475" s="440"/>
      <c r="E475" s="415"/>
      <c r="F475" s="181"/>
    </row>
    <row r="476" spans="3:6" s="103" customFormat="1" x14ac:dyDescent="0.25">
      <c r="C476" s="440"/>
      <c r="E476" s="415"/>
      <c r="F476" s="181"/>
    </row>
    <row r="477" spans="3:6" s="103" customFormat="1" x14ac:dyDescent="0.25">
      <c r="C477" s="440"/>
      <c r="E477" s="415"/>
      <c r="F477" s="181"/>
    </row>
    <row r="478" spans="3:6" s="103" customFormat="1" x14ac:dyDescent="0.25">
      <c r="C478" s="440"/>
      <c r="E478" s="415"/>
      <c r="F478" s="181"/>
    </row>
    <row r="479" spans="3:6" s="103" customFormat="1" x14ac:dyDescent="0.25">
      <c r="C479" s="440"/>
      <c r="E479" s="415"/>
      <c r="F479" s="181"/>
    </row>
    <row r="480" spans="3:6" s="103" customFormat="1" x14ac:dyDescent="0.25">
      <c r="C480" s="440"/>
      <c r="E480" s="415"/>
      <c r="F480" s="181"/>
    </row>
    <row r="481" spans="3:6" s="103" customFormat="1" x14ac:dyDescent="0.25">
      <c r="C481" s="440"/>
      <c r="E481" s="415"/>
      <c r="F481" s="181"/>
    </row>
    <row r="482" spans="3:6" s="103" customFormat="1" x14ac:dyDescent="0.25">
      <c r="C482" s="440"/>
      <c r="E482" s="415"/>
      <c r="F482" s="181"/>
    </row>
    <row r="483" spans="3:6" s="103" customFormat="1" x14ac:dyDescent="0.25">
      <c r="C483" s="440"/>
      <c r="E483" s="415"/>
      <c r="F483" s="181"/>
    </row>
    <row r="484" spans="3:6" s="103" customFormat="1" x14ac:dyDescent="0.25">
      <c r="C484" s="440"/>
      <c r="E484" s="415"/>
      <c r="F484" s="181"/>
    </row>
    <row r="485" spans="3:6" s="103" customFormat="1" x14ac:dyDescent="0.25">
      <c r="C485" s="440"/>
      <c r="E485" s="415"/>
      <c r="F485" s="181"/>
    </row>
    <row r="486" spans="3:6" s="103" customFormat="1" x14ac:dyDescent="0.25">
      <c r="C486" s="440"/>
      <c r="E486" s="415"/>
      <c r="F486" s="181"/>
    </row>
    <row r="487" spans="3:6" s="103" customFormat="1" x14ac:dyDescent="0.25">
      <c r="C487" s="440"/>
      <c r="E487" s="415"/>
      <c r="F487" s="181"/>
    </row>
    <row r="488" spans="3:6" s="103" customFormat="1" x14ac:dyDescent="0.25">
      <c r="C488" s="440"/>
      <c r="E488" s="415"/>
      <c r="F488" s="181"/>
    </row>
    <row r="489" spans="3:6" s="103" customFormat="1" x14ac:dyDescent="0.25">
      <c r="C489" s="440"/>
      <c r="E489" s="415"/>
      <c r="F489" s="181"/>
    </row>
    <row r="490" spans="3:6" s="103" customFormat="1" x14ac:dyDescent="0.25">
      <c r="C490" s="440"/>
      <c r="E490" s="415"/>
      <c r="F490" s="181"/>
    </row>
    <row r="491" spans="3:6" s="103" customFormat="1" x14ac:dyDescent="0.25">
      <c r="C491" s="440"/>
      <c r="E491" s="415"/>
      <c r="F491" s="181"/>
    </row>
    <row r="492" spans="3:6" s="103" customFormat="1" x14ac:dyDescent="0.25">
      <c r="C492" s="440"/>
      <c r="E492" s="415"/>
      <c r="F492" s="181"/>
    </row>
    <row r="493" spans="3:6" s="103" customFormat="1" x14ac:dyDescent="0.25">
      <c r="C493" s="440"/>
      <c r="E493" s="415"/>
      <c r="F493" s="181"/>
    </row>
    <row r="494" spans="3:6" s="103" customFormat="1" x14ac:dyDescent="0.25">
      <c r="C494" s="440"/>
      <c r="E494" s="415"/>
      <c r="F494" s="181"/>
    </row>
    <row r="495" spans="3:6" s="103" customFormat="1" x14ac:dyDescent="0.25">
      <c r="C495" s="440"/>
      <c r="E495" s="415"/>
      <c r="F495" s="181"/>
    </row>
    <row r="496" spans="3:6" s="103" customFormat="1" x14ac:dyDescent="0.25">
      <c r="C496" s="440"/>
      <c r="E496" s="415"/>
      <c r="F496" s="181"/>
    </row>
    <row r="497" spans="3:6" s="103" customFormat="1" x14ac:dyDescent="0.25">
      <c r="C497" s="440"/>
      <c r="E497" s="415"/>
      <c r="F497" s="181"/>
    </row>
    <row r="498" spans="3:6" s="103" customFormat="1" x14ac:dyDescent="0.25">
      <c r="C498" s="440"/>
      <c r="E498" s="415"/>
      <c r="F498" s="181"/>
    </row>
    <row r="499" spans="3:6" s="103" customFormat="1" x14ac:dyDescent="0.25">
      <c r="C499" s="440"/>
      <c r="E499" s="415"/>
      <c r="F499" s="181"/>
    </row>
    <row r="500" spans="3:6" s="103" customFormat="1" x14ac:dyDescent="0.25">
      <c r="C500" s="440"/>
      <c r="E500" s="415"/>
      <c r="F500" s="181"/>
    </row>
    <row r="501" spans="3:6" s="103" customFormat="1" x14ac:dyDescent="0.25">
      <c r="C501" s="440"/>
      <c r="E501" s="415"/>
      <c r="F501" s="181"/>
    </row>
    <row r="502" spans="3:6" s="103" customFormat="1" x14ac:dyDescent="0.25">
      <c r="C502" s="440"/>
      <c r="E502" s="415"/>
      <c r="F502" s="181"/>
    </row>
    <row r="503" spans="3:6" s="103" customFormat="1" x14ac:dyDescent="0.25">
      <c r="C503" s="440"/>
      <c r="E503" s="415"/>
      <c r="F503" s="181"/>
    </row>
    <row r="504" spans="3:6" s="103" customFormat="1" x14ac:dyDescent="0.25">
      <c r="C504" s="440"/>
      <c r="E504" s="415"/>
      <c r="F504" s="181"/>
    </row>
    <row r="505" spans="3:6" s="103" customFormat="1" x14ac:dyDescent="0.25">
      <c r="C505" s="440"/>
      <c r="E505" s="415"/>
      <c r="F505" s="181"/>
    </row>
    <row r="506" spans="3:6" s="103" customFormat="1" x14ac:dyDescent="0.25">
      <c r="C506" s="440"/>
      <c r="E506" s="415"/>
      <c r="F506" s="181"/>
    </row>
    <row r="507" spans="3:6" s="103" customFormat="1" x14ac:dyDescent="0.25">
      <c r="C507" s="440"/>
      <c r="E507" s="415"/>
      <c r="F507" s="181"/>
    </row>
    <row r="508" spans="3:6" s="103" customFormat="1" x14ac:dyDescent="0.25">
      <c r="C508" s="440"/>
      <c r="E508" s="415"/>
      <c r="F508" s="181"/>
    </row>
    <row r="509" spans="3:6" s="103" customFormat="1" x14ac:dyDescent="0.25">
      <c r="C509" s="440"/>
      <c r="E509" s="415"/>
      <c r="F509" s="181"/>
    </row>
    <row r="510" spans="3:6" s="103" customFormat="1" x14ac:dyDescent="0.25">
      <c r="C510" s="440"/>
      <c r="E510" s="415"/>
      <c r="F510" s="181"/>
    </row>
    <row r="511" spans="3:6" s="103" customFormat="1" x14ac:dyDescent="0.25">
      <c r="C511" s="440"/>
      <c r="E511" s="415"/>
      <c r="F511" s="181"/>
    </row>
    <row r="512" spans="3:6" s="103" customFormat="1" x14ac:dyDescent="0.25">
      <c r="C512" s="440"/>
      <c r="E512" s="415"/>
      <c r="F512" s="181"/>
    </row>
    <row r="513" spans="3:6" s="103" customFormat="1" x14ac:dyDescent="0.25">
      <c r="C513" s="440"/>
      <c r="E513" s="415"/>
      <c r="F513" s="181"/>
    </row>
    <row r="514" spans="3:6" s="103" customFormat="1" x14ac:dyDescent="0.25">
      <c r="C514" s="440"/>
      <c r="E514" s="415"/>
      <c r="F514" s="181"/>
    </row>
    <row r="515" spans="3:6" s="103" customFormat="1" x14ac:dyDescent="0.25">
      <c r="C515" s="440"/>
      <c r="E515" s="415"/>
      <c r="F515" s="181"/>
    </row>
    <row r="516" spans="3:6" s="103" customFormat="1" x14ac:dyDescent="0.25">
      <c r="C516" s="440"/>
      <c r="E516" s="415"/>
      <c r="F516" s="181"/>
    </row>
    <row r="517" spans="3:6" s="103" customFormat="1" x14ac:dyDescent="0.25">
      <c r="C517" s="440"/>
      <c r="E517" s="415"/>
      <c r="F517" s="181"/>
    </row>
    <row r="518" spans="3:6" s="103" customFormat="1" x14ac:dyDescent="0.25">
      <c r="C518" s="440"/>
      <c r="E518" s="415"/>
      <c r="F518" s="181"/>
    </row>
    <row r="519" spans="3:6" s="103" customFormat="1" x14ac:dyDescent="0.25">
      <c r="C519" s="440"/>
      <c r="E519" s="415"/>
      <c r="F519" s="181"/>
    </row>
    <row r="520" spans="3:6" s="103" customFormat="1" x14ac:dyDescent="0.25">
      <c r="C520" s="440"/>
      <c r="E520" s="415"/>
      <c r="F520" s="181"/>
    </row>
    <row r="521" spans="3:6" s="103" customFormat="1" x14ac:dyDescent="0.25">
      <c r="C521" s="440"/>
      <c r="E521" s="415"/>
      <c r="F521" s="181"/>
    </row>
    <row r="522" spans="3:6" s="103" customFormat="1" x14ac:dyDescent="0.25">
      <c r="C522" s="440"/>
      <c r="E522" s="415"/>
      <c r="F522" s="181"/>
    </row>
    <row r="523" spans="3:6" s="103" customFormat="1" x14ac:dyDescent="0.25">
      <c r="C523" s="440"/>
      <c r="E523" s="415"/>
      <c r="F523" s="181"/>
    </row>
    <row r="524" spans="3:6" s="103" customFormat="1" x14ac:dyDescent="0.25">
      <c r="C524" s="440"/>
      <c r="E524" s="415"/>
      <c r="F524" s="181"/>
    </row>
    <row r="525" spans="3:6" s="103" customFormat="1" x14ac:dyDescent="0.25">
      <c r="C525" s="440"/>
      <c r="E525" s="415"/>
      <c r="F525" s="181"/>
    </row>
    <row r="526" spans="3:6" s="103" customFormat="1" x14ac:dyDescent="0.25">
      <c r="C526" s="440"/>
      <c r="E526" s="415"/>
      <c r="F526" s="181"/>
    </row>
    <row r="527" spans="3:6" s="103" customFormat="1" x14ac:dyDescent="0.25">
      <c r="C527" s="440"/>
      <c r="E527" s="415"/>
      <c r="F527" s="181"/>
    </row>
    <row r="528" spans="3:6" s="103" customFormat="1" x14ac:dyDescent="0.25">
      <c r="C528" s="440"/>
      <c r="E528" s="415"/>
      <c r="F528" s="181"/>
    </row>
    <row r="529" spans="3:6" s="103" customFormat="1" x14ac:dyDescent="0.25">
      <c r="C529" s="440"/>
      <c r="E529" s="415"/>
      <c r="F529" s="181"/>
    </row>
    <row r="530" spans="3:6" s="103" customFormat="1" x14ac:dyDescent="0.25">
      <c r="C530" s="440"/>
      <c r="E530" s="415"/>
      <c r="F530" s="181"/>
    </row>
    <row r="531" spans="3:6" s="103" customFormat="1" x14ac:dyDescent="0.25">
      <c r="C531" s="440"/>
      <c r="E531" s="415"/>
      <c r="F531" s="181"/>
    </row>
    <row r="532" spans="3:6" s="103" customFormat="1" x14ac:dyDescent="0.25">
      <c r="C532" s="440"/>
      <c r="E532" s="415"/>
      <c r="F532" s="181"/>
    </row>
    <row r="533" spans="3:6" s="103" customFormat="1" x14ac:dyDescent="0.25">
      <c r="C533" s="440"/>
      <c r="E533" s="415"/>
      <c r="F533" s="181"/>
    </row>
    <row r="534" spans="3:6" s="103" customFormat="1" x14ac:dyDescent="0.25">
      <c r="C534" s="440"/>
      <c r="E534" s="415"/>
      <c r="F534" s="181"/>
    </row>
    <row r="535" spans="3:6" s="103" customFormat="1" x14ac:dyDescent="0.25">
      <c r="C535" s="440"/>
      <c r="E535" s="415"/>
      <c r="F535" s="181"/>
    </row>
    <row r="536" spans="3:6" s="103" customFormat="1" x14ac:dyDescent="0.25">
      <c r="C536" s="440"/>
      <c r="E536" s="415"/>
      <c r="F536" s="181"/>
    </row>
    <row r="537" spans="3:6" s="103" customFormat="1" x14ac:dyDescent="0.25">
      <c r="C537" s="440"/>
      <c r="E537" s="415"/>
      <c r="F537" s="181"/>
    </row>
    <row r="538" spans="3:6" s="103" customFormat="1" x14ac:dyDescent="0.25">
      <c r="C538" s="440"/>
      <c r="E538" s="415"/>
      <c r="F538" s="181"/>
    </row>
    <row r="539" spans="3:6" s="103" customFormat="1" x14ac:dyDescent="0.25">
      <c r="C539" s="440"/>
      <c r="E539" s="415"/>
      <c r="F539" s="181"/>
    </row>
    <row r="540" spans="3:6" s="103" customFormat="1" x14ac:dyDescent="0.25">
      <c r="C540" s="440"/>
      <c r="E540" s="415"/>
      <c r="F540" s="181"/>
    </row>
    <row r="541" spans="3:6" s="103" customFormat="1" x14ac:dyDescent="0.25">
      <c r="C541" s="440"/>
      <c r="E541" s="415"/>
      <c r="F541" s="181"/>
    </row>
    <row r="542" spans="3:6" s="103" customFormat="1" x14ac:dyDescent="0.25">
      <c r="C542" s="440"/>
      <c r="E542" s="415"/>
      <c r="F542" s="181"/>
    </row>
    <row r="543" spans="3:6" s="103" customFormat="1" x14ac:dyDescent="0.25">
      <c r="C543" s="440"/>
      <c r="E543" s="415"/>
      <c r="F543" s="181"/>
    </row>
    <row r="544" spans="3:6" s="103" customFormat="1" x14ac:dyDescent="0.25">
      <c r="C544" s="440"/>
      <c r="E544" s="415"/>
      <c r="F544" s="181"/>
    </row>
    <row r="545" spans="3:6" s="103" customFormat="1" x14ac:dyDescent="0.25">
      <c r="C545" s="440"/>
      <c r="E545" s="415"/>
      <c r="F545" s="181"/>
    </row>
    <row r="546" spans="3:6" s="103" customFormat="1" x14ac:dyDescent="0.25">
      <c r="C546" s="440"/>
      <c r="E546" s="415"/>
      <c r="F546" s="181"/>
    </row>
    <row r="547" spans="3:6" s="103" customFormat="1" x14ac:dyDescent="0.25">
      <c r="C547" s="440"/>
      <c r="E547" s="415"/>
      <c r="F547" s="181"/>
    </row>
    <row r="548" spans="3:6" s="103" customFormat="1" x14ac:dyDescent="0.25">
      <c r="C548" s="440"/>
      <c r="E548" s="415"/>
      <c r="F548" s="181"/>
    </row>
    <row r="549" spans="3:6" s="103" customFormat="1" x14ac:dyDescent="0.25">
      <c r="C549" s="440"/>
      <c r="E549" s="415"/>
      <c r="F549" s="181"/>
    </row>
    <row r="550" spans="3:6" s="103" customFormat="1" x14ac:dyDescent="0.25">
      <c r="C550" s="440"/>
      <c r="E550" s="415"/>
      <c r="F550" s="181"/>
    </row>
    <row r="551" spans="3:6" s="103" customFormat="1" x14ac:dyDescent="0.25">
      <c r="C551" s="440"/>
      <c r="E551" s="415"/>
      <c r="F551" s="181"/>
    </row>
    <row r="552" spans="3:6" s="103" customFormat="1" x14ac:dyDescent="0.25">
      <c r="C552" s="440"/>
      <c r="E552" s="415"/>
      <c r="F552" s="181"/>
    </row>
    <row r="553" spans="3:6" s="103" customFormat="1" x14ac:dyDescent="0.25">
      <c r="C553" s="440"/>
      <c r="E553" s="415"/>
      <c r="F553" s="181"/>
    </row>
    <row r="554" spans="3:6" s="103" customFormat="1" x14ac:dyDescent="0.25">
      <c r="C554" s="440"/>
      <c r="E554" s="415"/>
      <c r="F554" s="181"/>
    </row>
    <row r="555" spans="3:6" s="103" customFormat="1" x14ac:dyDescent="0.25">
      <c r="C555" s="440"/>
      <c r="E555" s="415"/>
      <c r="F555" s="181"/>
    </row>
    <row r="556" spans="3:6" s="103" customFormat="1" x14ac:dyDescent="0.25">
      <c r="C556" s="440"/>
      <c r="E556" s="415"/>
      <c r="F556" s="181"/>
    </row>
    <row r="557" spans="3:6" s="103" customFormat="1" x14ac:dyDescent="0.25">
      <c r="C557" s="440"/>
      <c r="E557" s="415"/>
      <c r="F557" s="181"/>
    </row>
    <row r="558" spans="3:6" s="103" customFormat="1" x14ac:dyDescent="0.25">
      <c r="C558" s="440"/>
      <c r="E558" s="415"/>
      <c r="F558" s="181"/>
    </row>
    <row r="559" spans="3:6" s="103" customFormat="1" x14ac:dyDescent="0.25">
      <c r="C559" s="440"/>
      <c r="E559" s="415"/>
      <c r="F559" s="181"/>
    </row>
    <row r="560" spans="3:6" s="103" customFormat="1" x14ac:dyDescent="0.25">
      <c r="C560" s="440"/>
      <c r="E560" s="415"/>
      <c r="F560" s="181"/>
    </row>
    <row r="561" spans="3:6" s="103" customFormat="1" x14ac:dyDescent="0.25">
      <c r="C561" s="440"/>
      <c r="E561" s="415"/>
      <c r="F561" s="181"/>
    </row>
    <row r="562" spans="3:6" s="103" customFormat="1" x14ac:dyDescent="0.25">
      <c r="C562" s="440"/>
      <c r="E562" s="415"/>
      <c r="F562" s="181"/>
    </row>
    <row r="563" spans="3:6" s="103" customFormat="1" x14ac:dyDescent="0.25">
      <c r="C563" s="440"/>
      <c r="E563" s="415"/>
      <c r="F563" s="181"/>
    </row>
    <row r="564" spans="3:6" s="103" customFormat="1" x14ac:dyDescent="0.25">
      <c r="C564" s="440"/>
      <c r="E564" s="415"/>
      <c r="F564" s="181"/>
    </row>
    <row r="565" spans="3:6" s="103" customFormat="1" x14ac:dyDescent="0.25">
      <c r="C565" s="440"/>
      <c r="E565" s="415"/>
      <c r="F565" s="181"/>
    </row>
    <row r="566" spans="3:6" s="103" customFormat="1" x14ac:dyDescent="0.25">
      <c r="C566" s="440"/>
      <c r="E566" s="415"/>
      <c r="F566" s="181"/>
    </row>
    <row r="567" spans="3:6" s="103" customFormat="1" x14ac:dyDescent="0.25">
      <c r="C567" s="440"/>
      <c r="E567" s="415"/>
      <c r="F567" s="181"/>
    </row>
    <row r="568" spans="3:6" s="103" customFormat="1" x14ac:dyDescent="0.25">
      <c r="C568" s="440"/>
      <c r="E568" s="415"/>
      <c r="F568" s="181"/>
    </row>
    <row r="569" spans="3:6" s="103" customFormat="1" x14ac:dyDescent="0.25">
      <c r="C569" s="440"/>
      <c r="E569" s="415"/>
      <c r="F569" s="181"/>
    </row>
    <row r="570" spans="3:6" s="103" customFormat="1" x14ac:dyDescent="0.25">
      <c r="C570" s="440"/>
      <c r="E570" s="415"/>
      <c r="F570" s="181"/>
    </row>
    <row r="571" spans="3:6" s="103" customFormat="1" x14ac:dyDescent="0.25">
      <c r="C571" s="440"/>
      <c r="E571" s="415"/>
      <c r="F571" s="181"/>
    </row>
    <row r="572" spans="3:6" s="103" customFormat="1" x14ac:dyDescent="0.25">
      <c r="C572" s="440"/>
      <c r="E572" s="415"/>
      <c r="F572" s="181"/>
    </row>
    <row r="573" spans="3:6" s="103" customFormat="1" x14ac:dyDescent="0.25">
      <c r="C573" s="440"/>
      <c r="E573" s="415"/>
      <c r="F573" s="181"/>
    </row>
    <row r="574" spans="3:6" s="103" customFormat="1" x14ac:dyDescent="0.25">
      <c r="C574" s="440"/>
      <c r="E574" s="415"/>
      <c r="F574" s="181"/>
    </row>
    <row r="575" spans="3:6" s="103" customFormat="1" x14ac:dyDescent="0.25">
      <c r="C575" s="440"/>
      <c r="E575" s="415"/>
      <c r="F575" s="181"/>
    </row>
    <row r="576" spans="3:6" s="103" customFormat="1" x14ac:dyDescent="0.25">
      <c r="C576" s="440"/>
      <c r="E576" s="415"/>
      <c r="F576" s="181"/>
    </row>
    <row r="577" spans="3:6" s="103" customFormat="1" x14ac:dyDescent="0.25">
      <c r="C577" s="440"/>
      <c r="E577" s="415"/>
      <c r="F577" s="181"/>
    </row>
    <row r="578" spans="3:6" s="103" customFormat="1" x14ac:dyDescent="0.25">
      <c r="C578" s="440"/>
      <c r="E578" s="415"/>
      <c r="F578" s="181"/>
    </row>
    <row r="579" spans="3:6" s="103" customFormat="1" x14ac:dyDescent="0.25">
      <c r="C579" s="440"/>
      <c r="E579" s="415"/>
      <c r="F579" s="181"/>
    </row>
    <row r="580" spans="3:6" s="103" customFormat="1" x14ac:dyDescent="0.25">
      <c r="C580" s="440"/>
      <c r="E580" s="415"/>
      <c r="F580" s="181"/>
    </row>
    <row r="581" spans="3:6" s="103" customFormat="1" x14ac:dyDescent="0.25">
      <c r="C581" s="440"/>
      <c r="E581" s="415"/>
      <c r="F581" s="181"/>
    </row>
    <row r="582" spans="3:6" s="103" customFormat="1" x14ac:dyDescent="0.25">
      <c r="C582" s="440"/>
      <c r="E582" s="415"/>
      <c r="F582" s="181"/>
    </row>
    <row r="583" spans="3:6" s="103" customFormat="1" x14ac:dyDescent="0.25">
      <c r="C583" s="440"/>
      <c r="E583" s="415"/>
      <c r="F583" s="181"/>
    </row>
    <row r="584" spans="3:6" s="103" customFormat="1" x14ac:dyDescent="0.25">
      <c r="C584" s="440"/>
      <c r="E584" s="415"/>
      <c r="F584" s="181"/>
    </row>
    <row r="585" spans="3:6" s="103" customFormat="1" x14ac:dyDescent="0.25">
      <c r="C585" s="440"/>
      <c r="E585" s="415"/>
      <c r="F585" s="181"/>
    </row>
    <row r="586" spans="3:6" s="103" customFormat="1" x14ac:dyDescent="0.25">
      <c r="C586" s="440"/>
      <c r="E586" s="415"/>
      <c r="F586" s="181"/>
    </row>
    <row r="587" spans="3:6" s="103" customFormat="1" x14ac:dyDescent="0.25">
      <c r="C587" s="440"/>
      <c r="E587" s="415"/>
      <c r="F587" s="181"/>
    </row>
    <row r="588" spans="3:6" s="103" customFormat="1" x14ac:dyDescent="0.25">
      <c r="C588" s="440"/>
      <c r="E588" s="415"/>
      <c r="F588" s="181"/>
    </row>
    <row r="589" spans="3:6" s="103" customFormat="1" x14ac:dyDescent="0.25">
      <c r="C589" s="440"/>
      <c r="E589" s="415"/>
      <c r="F589" s="181"/>
    </row>
    <row r="590" spans="3:6" s="103" customFormat="1" x14ac:dyDescent="0.25">
      <c r="C590" s="440"/>
      <c r="E590" s="415"/>
      <c r="F590" s="181"/>
    </row>
    <row r="591" spans="3:6" s="103" customFormat="1" x14ac:dyDescent="0.25">
      <c r="C591" s="440"/>
      <c r="E591" s="415"/>
      <c r="F591" s="181"/>
    </row>
    <row r="592" spans="3:6" s="103" customFormat="1" x14ac:dyDescent="0.25">
      <c r="C592" s="440"/>
      <c r="E592" s="415"/>
      <c r="F592" s="181"/>
    </row>
    <row r="593" spans="3:6" s="103" customFormat="1" x14ac:dyDescent="0.25">
      <c r="C593" s="440"/>
      <c r="E593" s="415"/>
      <c r="F593" s="181"/>
    </row>
    <row r="594" spans="3:6" s="103" customFormat="1" x14ac:dyDescent="0.25">
      <c r="C594" s="440"/>
      <c r="E594" s="415"/>
      <c r="F594" s="181"/>
    </row>
    <row r="595" spans="3:6" s="103" customFormat="1" x14ac:dyDescent="0.25">
      <c r="C595" s="440"/>
      <c r="E595" s="415"/>
      <c r="F595" s="181"/>
    </row>
    <row r="596" spans="3:6" s="103" customFormat="1" x14ac:dyDescent="0.25">
      <c r="C596" s="440"/>
      <c r="E596" s="415"/>
      <c r="F596" s="181"/>
    </row>
    <row r="597" spans="3:6" s="103" customFormat="1" x14ac:dyDescent="0.25">
      <c r="C597" s="440"/>
      <c r="E597" s="415"/>
      <c r="F597" s="181"/>
    </row>
    <row r="598" spans="3:6" s="103" customFormat="1" x14ac:dyDescent="0.25">
      <c r="C598" s="440"/>
      <c r="E598" s="415"/>
      <c r="F598" s="181"/>
    </row>
    <row r="599" spans="3:6" s="103" customFormat="1" x14ac:dyDescent="0.25">
      <c r="C599" s="440"/>
      <c r="E599" s="415"/>
      <c r="F599" s="181"/>
    </row>
    <row r="600" spans="3:6" s="103" customFormat="1" x14ac:dyDescent="0.25">
      <c r="C600" s="440"/>
      <c r="E600" s="415"/>
      <c r="F600" s="181"/>
    </row>
    <row r="601" spans="3:6" s="103" customFormat="1" x14ac:dyDescent="0.25">
      <c r="C601" s="440"/>
      <c r="E601" s="415"/>
      <c r="F601" s="181"/>
    </row>
    <row r="602" spans="3:6" s="103" customFormat="1" x14ac:dyDescent="0.25">
      <c r="C602" s="440"/>
      <c r="E602" s="415"/>
      <c r="F602" s="181"/>
    </row>
    <row r="603" spans="3:6" s="103" customFormat="1" x14ac:dyDescent="0.25">
      <c r="C603" s="440"/>
      <c r="E603" s="415"/>
      <c r="F603" s="181"/>
    </row>
    <row r="604" spans="3:6" s="103" customFormat="1" x14ac:dyDescent="0.25">
      <c r="C604" s="440"/>
      <c r="E604" s="415"/>
      <c r="F604" s="181"/>
    </row>
    <row r="605" spans="3:6" s="103" customFormat="1" x14ac:dyDescent="0.25">
      <c r="C605" s="440"/>
      <c r="E605" s="415"/>
      <c r="F605" s="181"/>
    </row>
    <row r="606" spans="3:6" s="103" customFormat="1" x14ac:dyDescent="0.25">
      <c r="C606" s="440"/>
      <c r="E606" s="415"/>
      <c r="F606" s="181"/>
    </row>
    <row r="607" spans="3:6" s="103" customFormat="1" x14ac:dyDescent="0.25">
      <c r="C607" s="440"/>
      <c r="E607" s="415"/>
      <c r="F607" s="181"/>
    </row>
    <row r="608" spans="3:6" s="103" customFormat="1" x14ac:dyDescent="0.25">
      <c r="C608" s="440"/>
      <c r="E608" s="415"/>
      <c r="F608" s="181"/>
    </row>
    <row r="609" spans="3:6" s="103" customFormat="1" x14ac:dyDescent="0.25">
      <c r="C609" s="440"/>
      <c r="E609" s="415"/>
      <c r="F609" s="181"/>
    </row>
    <row r="610" spans="3:6" s="103" customFormat="1" x14ac:dyDescent="0.25">
      <c r="C610" s="440"/>
      <c r="E610" s="415"/>
      <c r="F610" s="181"/>
    </row>
    <row r="611" spans="3:6" s="103" customFormat="1" x14ac:dyDescent="0.25">
      <c r="C611" s="440"/>
      <c r="E611" s="415"/>
      <c r="F611" s="181"/>
    </row>
  </sheetData>
  <mergeCells count="61">
    <mergeCell ref="D67:I67"/>
    <mergeCell ref="D91:I91"/>
    <mergeCell ref="D118:I118"/>
    <mergeCell ref="A136:A163"/>
    <mergeCell ref="B105:B133"/>
    <mergeCell ref="A105:A133"/>
    <mergeCell ref="F90:I90"/>
    <mergeCell ref="B136:B163"/>
    <mergeCell ref="D148:I148"/>
    <mergeCell ref="F40:I40"/>
    <mergeCell ref="F28:I28"/>
    <mergeCell ref="A53:I53"/>
    <mergeCell ref="B32:B52"/>
    <mergeCell ref="A30:I30"/>
    <mergeCell ref="B7:B29"/>
    <mergeCell ref="D18:I18"/>
    <mergeCell ref="D41:I41"/>
    <mergeCell ref="I1:I5"/>
    <mergeCell ref="A32:A52"/>
    <mergeCell ref="F17:I17"/>
    <mergeCell ref="A103:I103"/>
    <mergeCell ref="A55:A79"/>
    <mergeCell ref="F1:F5"/>
    <mergeCell ref="G1:G5"/>
    <mergeCell ref="H1:H5"/>
    <mergeCell ref="A7:A29"/>
    <mergeCell ref="B55:B79"/>
    <mergeCell ref="F78:I78"/>
    <mergeCell ref="F66:I66"/>
    <mergeCell ref="F51:I51"/>
    <mergeCell ref="A80:I80"/>
    <mergeCell ref="A82:A102"/>
    <mergeCell ref="B82:B1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F231:I231"/>
    <mergeCell ref="A166:A190"/>
    <mergeCell ref="A191:I191"/>
    <mergeCell ref="B166:B190"/>
    <mergeCell ref="A253:A267"/>
    <mergeCell ref="A251:I251"/>
    <mergeCell ref="F147:I147"/>
    <mergeCell ref="F162:I162"/>
    <mergeCell ref="A219:A250"/>
    <mergeCell ref="B219:B250"/>
    <mergeCell ref="A217:I217"/>
    <mergeCell ref="A193:A216"/>
    <mergeCell ref="B193:B216"/>
    <mergeCell ref="F215:I215"/>
    <mergeCell ref="F202:I202"/>
    <mergeCell ref="D175:I175"/>
    <mergeCell ref="D203:I203"/>
    <mergeCell ref="D232:I232"/>
    <mergeCell ref="F189:I189"/>
    <mergeCell ref="F174:I17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AG255"/>
  <sheetViews>
    <sheetView zoomScale="85" zoomScaleNormal="85" workbookViewId="0">
      <selection activeCell="D19" sqref="D19:I19"/>
    </sheetView>
  </sheetViews>
  <sheetFormatPr defaultRowHeight="18" x14ac:dyDescent="0.25"/>
  <cols>
    <col min="1" max="1" width="30.85546875" customWidth="1"/>
    <col min="2" max="2" width="9.28515625" customWidth="1"/>
    <col min="3" max="3" width="9.28515625" style="441" customWidth="1"/>
    <col min="4" max="4" width="40.42578125" customWidth="1"/>
    <col min="5" max="5" width="18.5703125" style="441" customWidth="1"/>
    <col min="6" max="6" width="15.7109375" style="176" customWidth="1"/>
    <col min="7" max="7" width="11" customWidth="1"/>
    <col min="8" max="8" width="10.7109375" customWidth="1"/>
    <col min="9" max="9" width="13.85546875" customWidth="1"/>
    <col min="10" max="10" width="9.140625" style="213"/>
    <col min="11" max="33" width="9.140625" style="103"/>
  </cols>
  <sheetData>
    <row r="1" spans="1:10" ht="19.5" thickBot="1" x14ac:dyDescent="0.35">
      <c r="A1" s="22"/>
    </row>
    <row r="2" spans="1:10" ht="18.75" x14ac:dyDescent="0.2">
      <c r="A2" s="4" t="s">
        <v>0</v>
      </c>
      <c r="B2" s="17" t="s">
        <v>5</v>
      </c>
      <c r="C2" s="424"/>
      <c r="D2" s="17" t="s">
        <v>5</v>
      </c>
      <c r="E2" s="424"/>
      <c r="F2" s="753" t="s">
        <v>9</v>
      </c>
      <c r="G2" s="753" t="s">
        <v>10</v>
      </c>
      <c r="H2" s="753" t="s">
        <v>11</v>
      </c>
      <c r="I2" s="753" t="s">
        <v>12</v>
      </c>
    </row>
    <row r="3" spans="1:10" ht="18.75" x14ac:dyDescent="0.2">
      <c r="A3" s="27" t="s">
        <v>1</v>
      </c>
      <c r="B3" s="18" t="s">
        <v>6</v>
      </c>
      <c r="C3" s="425"/>
      <c r="D3" s="18" t="s">
        <v>94</v>
      </c>
      <c r="E3" s="425"/>
      <c r="F3" s="754"/>
      <c r="G3" s="754"/>
      <c r="H3" s="754"/>
      <c r="I3" s="754"/>
    </row>
    <row r="4" spans="1:10" ht="18.75" x14ac:dyDescent="0.2">
      <c r="A4" s="27" t="s">
        <v>2</v>
      </c>
      <c r="B4" s="28"/>
      <c r="C4" s="426"/>
      <c r="D4" s="18" t="s">
        <v>95</v>
      </c>
      <c r="E4" s="425"/>
      <c r="F4" s="754"/>
      <c r="G4" s="754"/>
      <c r="H4" s="754"/>
      <c r="I4" s="754"/>
    </row>
    <row r="5" spans="1:10" ht="18.75" x14ac:dyDescent="0.2">
      <c r="A5" s="27" t="s">
        <v>93</v>
      </c>
      <c r="B5" s="28"/>
      <c r="C5" s="426"/>
      <c r="D5" s="28"/>
      <c r="E5" s="426"/>
      <c r="F5" s="754"/>
      <c r="G5" s="754"/>
      <c r="H5" s="754"/>
      <c r="I5" s="754"/>
    </row>
    <row r="6" spans="1:10" ht="18.75" customHeight="1" thickBot="1" x14ac:dyDescent="0.25">
      <c r="A6" s="29" t="s">
        <v>4</v>
      </c>
      <c r="B6" s="30"/>
      <c r="C6" s="427"/>
      <c r="D6" s="30"/>
      <c r="E6" s="427"/>
      <c r="F6" s="755"/>
      <c r="G6" s="755"/>
      <c r="H6" s="755"/>
      <c r="I6" s="755"/>
    </row>
    <row r="7" spans="1:10" ht="39" customHeight="1" thickBot="1" x14ac:dyDescent="0.25">
      <c r="A7" s="200" t="s">
        <v>1210</v>
      </c>
      <c r="B7" s="23"/>
      <c r="C7" s="414" t="s">
        <v>1630</v>
      </c>
      <c r="D7" s="130" t="s">
        <v>1543</v>
      </c>
      <c r="E7" s="417" t="s">
        <v>1629</v>
      </c>
      <c r="F7" s="175" t="str">
        <f>'Данные по ТП'!C57</f>
        <v>ТМ-400/10</v>
      </c>
      <c r="G7" s="132" t="s">
        <v>1544</v>
      </c>
      <c r="H7" s="131" t="s">
        <v>5</v>
      </c>
      <c r="I7" s="133">
        <f>'Данные по ТП'!F57</f>
        <v>4290</v>
      </c>
    </row>
    <row r="8" spans="1:10" ht="19.5" customHeight="1" thickBot="1" x14ac:dyDescent="0.25">
      <c r="A8" s="728" t="s">
        <v>1161</v>
      </c>
      <c r="B8" s="731" t="s">
        <v>332</v>
      </c>
      <c r="C8" s="428">
        <v>1</v>
      </c>
      <c r="D8" s="182" t="s">
        <v>251</v>
      </c>
      <c r="E8" s="442"/>
      <c r="F8" s="158">
        <v>0</v>
      </c>
      <c r="G8" s="158">
        <v>0</v>
      </c>
      <c r="H8" s="158">
        <v>0</v>
      </c>
      <c r="I8" s="158">
        <v>0</v>
      </c>
    </row>
    <row r="9" spans="1:10" ht="21" customHeight="1" thickBot="1" x14ac:dyDescent="0.25">
      <c r="A9" s="808"/>
      <c r="B9" s="775"/>
      <c r="C9" s="428">
        <v>2</v>
      </c>
      <c r="D9" s="182" t="s">
        <v>252</v>
      </c>
      <c r="E9" s="442"/>
      <c r="F9" s="158">
        <v>42</v>
      </c>
      <c r="G9" s="158">
        <v>74</v>
      </c>
      <c r="H9" s="158">
        <v>61</v>
      </c>
      <c r="I9" s="158">
        <v>9</v>
      </c>
    </row>
    <row r="10" spans="1:10" ht="18" customHeight="1" thickBot="1" x14ac:dyDescent="0.25">
      <c r="A10" s="808"/>
      <c r="B10" s="775"/>
      <c r="C10" s="428">
        <v>3</v>
      </c>
      <c r="D10" s="182" t="s">
        <v>253</v>
      </c>
      <c r="E10" s="442"/>
      <c r="F10" s="158">
        <v>35</v>
      </c>
      <c r="G10" s="158">
        <v>40</v>
      </c>
      <c r="H10" s="158">
        <v>31</v>
      </c>
      <c r="I10" s="158">
        <v>6</v>
      </c>
    </row>
    <row r="11" spans="1:10" ht="18" customHeight="1" thickBot="1" x14ac:dyDescent="0.25">
      <c r="A11" s="808"/>
      <c r="B11" s="775"/>
      <c r="C11" s="428">
        <v>4</v>
      </c>
      <c r="D11" s="182" t="s">
        <v>254</v>
      </c>
      <c r="E11" s="442"/>
      <c r="F11" s="158">
        <v>0</v>
      </c>
      <c r="G11" s="158">
        <v>0</v>
      </c>
      <c r="H11" s="158">
        <v>0</v>
      </c>
      <c r="I11" s="158">
        <v>0</v>
      </c>
    </row>
    <row r="12" spans="1:10" ht="18" customHeight="1" thickBot="1" x14ac:dyDescent="0.25">
      <c r="A12" s="808"/>
      <c r="B12" s="775"/>
      <c r="C12" s="428">
        <v>6</v>
      </c>
      <c r="D12" s="182" t="s">
        <v>255</v>
      </c>
      <c r="E12" s="442"/>
      <c r="F12" s="158">
        <v>0</v>
      </c>
      <c r="G12" s="158">
        <v>0</v>
      </c>
      <c r="H12" s="158">
        <v>1</v>
      </c>
      <c r="I12" s="158">
        <v>1</v>
      </c>
    </row>
    <row r="13" spans="1:10" ht="20.25" customHeight="1" thickBot="1" x14ac:dyDescent="0.25">
      <c r="A13" s="808"/>
      <c r="B13" s="775"/>
      <c r="C13" s="428">
        <v>7</v>
      </c>
      <c r="D13" s="182" t="s">
        <v>256</v>
      </c>
      <c r="E13" s="442"/>
      <c r="F13" s="158"/>
      <c r="G13" s="158"/>
      <c r="H13" s="158"/>
      <c r="I13" s="158"/>
    </row>
    <row r="14" spans="1:10" ht="20.25" customHeight="1" thickBot="1" x14ac:dyDescent="0.25">
      <c r="A14" s="808"/>
      <c r="B14" s="775"/>
      <c r="C14" s="428">
        <v>8</v>
      </c>
      <c r="D14" s="182" t="s">
        <v>257</v>
      </c>
      <c r="E14" s="442"/>
      <c r="F14" s="158">
        <v>95</v>
      </c>
      <c r="G14" s="158">
        <v>50</v>
      </c>
      <c r="H14" s="158">
        <v>44</v>
      </c>
      <c r="I14" s="158">
        <v>36</v>
      </c>
    </row>
    <row r="15" spans="1:10" ht="21.75" customHeight="1" thickBot="1" x14ac:dyDescent="0.3">
      <c r="A15" s="808"/>
      <c r="B15" s="775"/>
      <c r="C15" s="433"/>
      <c r="D15" s="204"/>
      <c r="E15" s="466"/>
      <c r="F15" s="205"/>
      <c r="G15" s="204"/>
      <c r="H15" s="204"/>
      <c r="I15" s="204"/>
    </row>
    <row r="16" spans="1:10" ht="21.75" customHeight="1" thickBot="1" x14ac:dyDescent="0.35">
      <c r="A16" s="808"/>
      <c r="B16" s="775"/>
      <c r="C16" s="428"/>
      <c r="D16" s="3" t="s">
        <v>1506</v>
      </c>
      <c r="E16" s="420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14"/>
    </row>
    <row r="17" spans="1:10" ht="21.75" customHeight="1" thickBot="1" x14ac:dyDescent="0.25">
      <c r="A17" s="808"/>
      <c r="B17" s="775"/>
      <c r="C17" s="428"/>
      <c r="D17" s="3" t="s">
        <v>1507</v>
      </c>
      <c r="E17" s="420"/>
      <c r="F17" s="141">
        <f>(F16*1.73*380*0.9)/1000</f>
        <v>101.76552000000001</v>
      </c>
      <c r="G17" s="141">
        <f>(G16*1.73*380*0.9)/1000</f>
        <v>97.032239999999987</v>
      </c>
      <c r="H17" s="141">
        <f>(H16*1.73*380*0.9)/1000</f>
        <v>81.057419999999993</v>
      </c>
      <c r="I17" s="142"/>
    </row>
    <row r="18" spans="1:10" ht="21.75" customHeight="1" thickBot="1" x14ac:dyDescent="0.25">
      <c r="A18" s="808"/>
      <c r="B18" s="775"/>
      <c r="C18" s="428"/>
      <c r="D18" s="3" t="s">
        <v>1508</v>
      </c>
      <c r="E18" s="421"/>
      <c r="F18" s="742">
        <f>(F17+G17+H17)</f>
        <v>279.85517999999996</v>
      </c>
      <c r="G18" s="743"/>
      <c r="H18" s="743"/>
      <c r="I18" s="744"/>
    </row>
    <row r="19" spans="1:10" ht="21.75" customHeight="1" thickBot="1" x14ac:dyDescent="0.25">
      <c r="A19" s="808"/>
      <c r="B19" s="775"/>
      <c r="C19" s="431"/>
      <c r="D19" s="765"/>
      <c r="E19" s="810"/>
      <c r="F19" s="766"/>
      <c r="G19" s="766"/>
      <c r="H19" s="766"/>
      <c r="I19" s="779"/>
    </row>
    <row r="20" spans="1:10" ht="36" customHeight="1" thickBot="1" x14ac:dyDescent="0.25">
      <c r="A20" s="808"/>
      <c r="B20" s="775"/>
      <c r="C20" s="414" t="s">
        <v>1630</v>
      </c>
      <c r="D20" s="130" t="s">
        <v>1519</v>
      </c>
      <c r="E20" s="417" t="s">
        <v>1629</v>
      </c>
      <c r="F20" s="175" t="str">
        <f>'Данные по ТП'!C58</f>
        <v>ТМ-630/10</v>
      </c>
      <c r="G20" s="132" t="s">
        <v>1544</v>
      </c>
      <c r="H20" s="131" t="s">
        <v>5</v>
      </c>
      <c r="I20" s="133">
        <f>'Данные по ТП'!F58</f>
        <v>51602</v>
      </c>
    </row>
    <row r="21" spans="1:10" ht="21" customHeight="1" thickBot="1" x14ac:dyDescent="0.25">
      <c r="A21" s="808"/>
      <c r="B21" s="775"/>
      <c r="C21" s="428">
        <v>9</v>
      </c>
      <c r="D21" s="182" t="s">
        <v>258</v>
      </c>
      <c r="E21" s="442"/>
      <c r="F21" s="158">
        <v>31</v>
      </c>
      <c r="G21" s="158">
        <v>31</v>
      </c>
      <c r="H21" s="158">
        <v>21</v>
      </c>
      <c r="I21" s="158">
        <v>6</v>
      </c>
    </row>
    <row r="22" spans="1:10" ht="18.75" customHeight="1" thickBot="1" x14ac:dyDescent="0.25">
      <c r="A22" s="808"/>
      <c r="B22" s="775"/>
      <c r="C22" s="428">
        <v>10</v>
      </c>
      <c r="D22" s="182" t="s">
        <v>259</v>
      </c>
      <c r="E22" s="442"/>
      <c r="F22" s="158">
        <v>51</v>
      </c>
      <c r="G22" s="158">
        <v>32</v>
      </c>
      <c r="H22" s="158">
        <v>69</v>
      </c>
      <c r="I22" s="158">
        <v>14</v>
      </c>
    </row>
    <row r="23" spans="1:10" ht="22.5" customHeight="1" thickBot="1" x14ac:dyDescent="0.25">
      <c r="A23" s="808"/>
      <c r="B23" s="775"/>
      <c r="C23" s="428">
        <v>11</v>
      </c>
      <c r="D23" s="182" t="s">
        <v>260</v>
      </c>
      <c r="E23" s="442"/>
      <c r="F23" s="158">
        <v>6</v>
      </c>
      <c r="G23" s="158">
        <v>4</v>
      </c>
      <c r="H23" s="158">
        <v>3</v>
      </c>
      <c r="I23" s="158">
        <v>3</v>
      </c>
    </row>
    <row r="24" spans="1:10" ht="22.5" customHeight="1" thickBot="1" x14ac:dyDescent="0.25">
      <c r="A24" s="808"/>
      <c r="B24" s="775"/>
      <c r="C24" s="428">
        <v>13</v>
      </c>
      <c r="D24" s="182" t="s">
        <v>1054</v>
      </c>
      <c r="E24" s="442"/>
      <c r="F24" s="158"/>
      <c r="G24" s="158"/>
      <c r="H24" s="158"/>
      <c r="I24" s="158"/>
    </row>
    <row r="25" spans="1:10" ht="19.5" thickBot="1" x14ac:dyDescent="0.25">
      <c r="A25" s="808"/>
      <c r="B25" s="775"/>
      <c r="C25" s="428">
        <v>15</v>
      </c>
      <c r="D25" s="182" t="s">
        <v>261</v>
      </c>
      <c r="E25" s="442"/>
      <c r="F25" s="158">
        <v>89</v>
      </c>
      <c r="G25" s="158">
        <v>43</v>
      </c>
      <c r="H25" s="158">
        <v>36</v>
      </c>
      <c r="I25" s="158">
        <v>26</v>
      </c>
    </row>
    <row r="26" spans="1:10" ht="19.5" thickBot="1" x14ac:dyDescent="0.25">
      <c r="A26" s="808"/>
      <c r="B26" s="775"/>
      <c r="C26" s="428">
        <v>16</v>
      </c>
      <c r="D26" s="182" t="s">
        <v>262</v>
      </c>
      <c r="E26" s="442"/>
      <c r="F26" s="158">
        <v>0</v>
      </c>
      <c r="G26" s="158">
        <v>0</v>
      </c>
      <c r="H26" s="158">
        <v>0</v>
      </c>
      <c r="I26" s="158">
        <v>0</v>
      </c>
    </row>
    <row r="27" spans="1:10" ht="18.75" customHeight="1" thickBot="1" x14ac:dyDescent="0.25">
      <c r="A27" s="808"/>
      <c r="B27" s="775"/>
      <c r="C27" s="428">
        <v>17</v>
      </c>
      <c r="D27" s="182" t="s">
        <v>1055</v>
      </c>
      <c r="E27" s="442"/>
      <c r="F27" s="158">
        <v>25</v>
      </c>
      <c r="G27" s="158">
        <v>8</v>
      </c>
      <c r="H27" s="158">
        <v>25</v>
      </c>
      <c r="I27" s="158">
        <v>7</v>
      </c>
    </row>
    <row r="28" spans="1:10" ht="18" customHeight="1" thickBot="1" x14ac:dyDescent="0.25">
      <c r="A28" s="808"/>
      <c r="B28" s="775"/>
      <c r="C28" s="428">
        <v>18</v>
      </c>
      <c r="D28" s="182" t="s">
        <v>263</v>
      </c>
      <c r="E28" s="442"/>
      <c r="F28" s="158">
        <v>14</v>
      </c>
      <c r="G28" s="158">
        <v>14</v>
      </c>
      <c r="H28" s="158">
        <v>15</v>
      </c>
      <c r="I28" s="158">
        <v>0</v>
      </c>
    </row>
    <row r="29" spans="1:10" ht="19.5" customHeight="1" thickBot="1" x14ac:dyDescent="0.3">
      <c r="A29" s="808"/>
      <c r="B29" s="775"/>
      <c r="C29" s="433"/>
      <c r="D29" s="204"/>
      <c r="E29" s="466"/>
      <c r="F29" s="205"/>
      <c r="G29" s="204"/>
      <c r="H29" s="204"/>
      <c r="I29" s="204"/>
    </row>
    <row r="30" spans="1:10" ht="19.5" customHeight="1" thickBot="1" x14ac:dyDescent="0.3">
      <c r="A30" s="808"/>
      <c r="B30" s="775"/>
      <c r="C30" s="433"/>
      <c r="D30" s="204"/>
      <c r="E30" s="466"/>
      <c r="F30" s="205"/>
      <c r="G30" s="204"/>
      <c r="H30" s="204"/>
      <c r="I30" s="204"/>
      <c r="J30" s="214"/>
    </row>
    <row r="31" spans="1:10" ht="19.5" customHeight="1" thickBot="1" x14ac:dyDescent="0.35">
      <c r="A31" s="808"/>
      <c r="B31" s="775"/>
      <c r="C31" s="428"/>
      <c r="D31" s="3" t="s">
        <v>1505</v>
      </c>
      <c r="E31" s="420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10" ht="19.5" customHeight="1" thickBot="1" x14ac:dyDescent="0.25">
      <c r="A32" s="808"/>
      <c r="B32" s="775"/>
      <c r="C32" s="428"/>
      <c r="D32" s="3" t="s">
        <v>1507</v>
      </c>
      <c r="E32" s="420"/>
      <c r="F32" s="141">
        <f>(F31*1.73*380*0.9)/1000</f>
        <v>127.79855999999999</v>
      </c>
      <c r="G32" s="141">
        <f>(G31*1.73*380*0.9)/1000</f>
        <v>78.099119999999999</v>
      </c>
      <c r="H32" s="141">
        <f>(H31*1.73*380*0.9)/1000</f>
        <v>99.99054000000001</v>
      </c>
      <c r="I32" s="142"/>
    </row>
    <row r="33" spans="1:10" ht="19.5" customHeight="1" thickBot="1" x14ac:dyDescent="0.25">
      <c r="A33" s="808"/>
      <c r="B33" s="775"/>
      <c r="C33" s="428"/>
      <c r="D33" s="3" t="s">
        <v>1509</v>
      </c>
      <c r="E33" s="421"/>
      <c r="F33" s="742">
        <f>(F32+G32+H32)</f>
        <v>305.88821999999999</v>
      </c>
      <c r="G33" s="743"/>
      <c r="H33" s="743"/>
      <c r="I33" s="744"/>
    </row>
    <row r="34" spans="1:10" ht="21" customHeight="1" thickBot="1" x14ac:dyDescent="0.25">
      <c r="A34" s="809"/>
      <c r="B34" s="776"/>
      <c r="C34" s="433"/>
      <c r="D34" s="42" t="s">
        <v>88</v>
      </c>
      <c r="E34" s="461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10" ht="39" customHeight="1" thickBot="1" x14ac:dyDescent="0.3">
      <c r="A35" s="800"/>
      <c r="B35" s="794"/>
      <c r="C35" s="822"/>
      <c r="D35" s="794"/>
      <c r="E35" s="822"/>
      <c r="F35" s="794"/>
      <c r="G35" s="794"/>
      <c r="H35" s="794"/>
      <c r="I35" s="794"/>
    </row>
    <row r="36" spans="1:10" ht="39.75" customHeight="1" thickBot="1" x14ac:dyDescent="0.25">
      <c r="A36" s="200" t="s">
        <v>1211</v>
      </c>
      <c r="B36" s="23"/>
      <c r="C36" s="414" t="s">
        <v>1630</v>
      </c>
      <c r="D36" s="130" t="s">
        <v>1543</v>
      </c>
      <c r="E36" s="417" t="s">
        <v>1629</v>
      </c>
      <c r="F36" s="175" t="str">
        <f>'Данные по ТП'!C59</f>
        <v>ТМ-400/10</v>
      </c>
      <c r="G36" s="132" t="s">
        <v>1544</v>
      </c>
      <c r="H36" s="131" t="s">
        <v>5</v>
      </c>
      <c r="I36" s="133">
        <f>'Данные по ТП'!F59</f>
        <v>23272</v>
      </c>
    </row>
    <row r="37" spans="1:10" ht="21.75" customHeight="1" thickBot="1" x14ac:dyDescent="0.25">
      <c r="A37" s="728" t="s">
        <v>1161</v>
      </c>
      <c r="B37" s="731" t="s">
        <v>333</v>
      </c>
      <c r="C37" s="428">
        <v>4</v>
      </c>
      <c r="D37" s="182" t="s">
        <v>1056</v>
      </c>
      <c r="E37" s="442"/>
      <c r="F37" s="158">
        <v>43</v>
      </c>
      <c r="G37" s="158">
        <v>42</v>
      </c>
      <c r="H37" s="158">
        <v>32</v>
      </c>
      <c r="I37" s="158">
        <v>12</v>
      </c>
    </row>
    <row r="38" spans="1:10" ht="21" customHeight="1" thickBot="1" x14ac:dyDescent="0.25">
      <c r="A38" s="808"/>
      <c r="B38" s="777"/>
      <c r="C38" s="428">
        <v>6</v>
      </c>
      <c r="D38" s="182" t="s">
        <v>264</v>
      </c>
      <c r="E38" s="442"/>
      <c r="F38" s="158">
        <v>47</v>
      </c>
      <c r="G38" s="158">
        <v>42</v>
      </c>
      <c r="H38" s="158">
        <v>44</v>
      </c>
      <c r="I38" s="158">
        <v>8</v>
      </c>
    </row>
    <row r="39" spans="1:10" ht="24" customHeight="1" thickBot="1" x14ac:dyDescent="0.25">
      <c r="A39" s="808"/>
      <c r="B39" s="777"/>
      <c r="C39" s="428">
        <v>21</v>
      </c>
      <c r="D39" s="182" t="s">
        <v>1057</v>
      </c>
      <c r="E39" s="442"/>
      <c r="F39" s="158"/>
      <c r="G39" s="158"/>
      <c r="H39" s="158"/>
      <c r="I39" s="158"/>
    </row>
    <row r="40" spans="1:10" ht="24" customHeight="1" thickBot="1" x14ac:dyDescent="0.25">
      <c r="A40" s="808"/>
      <c r="B40" s="777"/>
      <c r="C40" s="428">
        <v>23</v>
      </c>
      <c r="D40" s="182" t="s">
        <v>1058</v>
      </c>
      <c r="E40" s="442"/>
      <c r="F40" s="158">
        <v>15</v>
      </c>
      <c r="G40" s="158">
        <v>21</v>
      </c>
      <c r="H40" s="158">
        <v>10</v>
      </c>
      <c r="I40" s="158">
        <v>4</v>
      </c>
    </row>
    <row r="41" spans="1:10" ht="19.5" thickBot="1" x14ac:dyDescent="0.25">
      <c r="A41" s="808"/>
      <c r="B41" s="777"/>
      <c r="C41" s="428">
        <v>24</v>
      </c>
      <c r="D41" s="182" t="s">
        <v>1059</v>
      </c>
      <c r="E41" s="442"/>
      <c r="F41" s="158">
        <v>0</v>
      </c>
      <c r="G41" s="158">
        <v>0</v>
      </c>
      <c r="H41" s="158">
        <v>0</v>
      </c>
      <c r="I41" s="158">
        <v>0</v>
      </c>
    </row>
    <row r="42" spans="1:10" ht="18.75" thickBot="1" x14ac:dyDescent="0.3">
      <c r="A42" s="808"/>
      <c r="B42" s="777"/>
      <c r="C42" s="433"/>
      <c r="D42" s="204"/>
      <c r="E42" s="466"/>
      <c r="F42" s="205"/>
      <c r="G42" s="204"/>
      <c r="H42" s="204"/>
      <c r="I42" s="204"/>
    </row>
    <row r="43" spans="1:10" ht="19.5" thickBot="1" x14ac:dyDescent="0.35">
      <c r="A43" s="808"/>
      <c r="B43" s="777"/>
      <c r="C43" s="428"/>
      <c r="D43" s="3" t="s">
        <v>1506</v>
      </c>
      <c r="E43" s="420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14"/>
    </row>
    <row r="44" spans="1:10" ht="19.5" thickBot="1" x14ac:dyDescent="0.25">
      <c r="A44" s="808"/>
      <c r="B44" s="777"/>
      <c r="C44" s="428"/>
      <c r="D44" s="3" t="s">
        <v>1507</v>
      </c>
      <c r="E44" s="420"/>
      <c r="F44" s="141">
        <f>(F43*1.73*380*0.9)/1000</f>
        <v>62.124300000000005</v>
      </c>
      <c r="G44" s="141">
        <f>(G43*1.73*380*0.9)/1000</f>
        <v>62.124300000000005</v>
      </c>
      <c r="H44" s="141">
        <f>(H43*1.73*380*0.9)/1000</f>
        <v>50.882760000000005</v>
      </c>
      <c r="I44" s="142"/>
      <c r="J44" s="214"/>
    </row>
    <row r="45" spans="1:10" ht="18.75" thickBot="1" x14ac:dyDescent="0.25">
      <c r="A45" s="808"/>
      <c r="B45" s="777"/>
      <c r="C45" s="428"/>
      <c r="D45" s="3" t="s">
        <v>1508</v>
      </c>
      <c r="E45" s="421"/>
      <c r="F45" s="742">
        <f>(F44+G44+H44)</f>
        <v>175.13136000000003</v>
      </c>
      <c r="G45" s="743"/>
      <c r="H45" s="743"/>
      <c r="I45" s="744"/>
      <c r="J45" s="214"/>
    </row>
    <row r="46" spans="1:10" ht="19.5" thickBot="1" x14ac:dyDescent="0.25">
      <c r="A46" s="808"/>
      <c r="B46" s="777"/>
      <c r="C46" s="431"/>
      <c r="D46" s="765"/>
      <c r="E46" s="810"/>
      <c r="F46" s="766"/>
      <c r="G46" s="766"/>
      <c r="H46" s="766"/>
      <c r="I46" s="779"/>
    </row>
    <row r="47" spans="1:10" ht="40.5" customHeight="1" thickBot="1" x14ac:dyDescent="0.25">
      <c r="A47" s="808"/>
      <c r="B47" s="777"/>
      <c r="C47" s="414" t="s">
        <v>1630</v>
      </c>
      <c r="D47" s="130" t="s">
        <v>1519</v>
      </c>
      <c r="E47" s="417" t="s">
        <v>1629</v>
      </c>
      <c r="F47" s="175" t="str">
        <f>'Данные по ТП'!C60</f>
        <v>ТМ-400/10</v>
      </c>
      <c r="G47" s="132" t="s">
        <v>1544</v>
      </c>
      <c r="H47" s="131" t="s">
        <v>5</v>
      </c>
      <c r="I47" s="144">
        <f>'Данные по ТП'!F60</f>
        <v>71460</v>
      </c>
    </row>
    <row r="48" spans="1:10" ht="25.5" customHeight="1" thickBot="1" x14ac:dyDescent="0.25">
      <c r="A48" s="808"/>
      <c r="B48" s="777"/>
      <c r="C48" s="428">
        <v>14</v>
      </c>
      <c r="D48" s="182" t="s">
        <v>265</v>
      </c>
      <c r="E48" s="442"/>
      <c r="F48" s="158">
        <v>35</v>
      </c>
      <c r="G48" s="158">
        <v>76</v>
      </c>
      <c r="H48" s="158">
        <v>41</v>
      </c>
      <c r="I48" s="158">
        <v>24</v>
      </c>
    </row>
    <row r="49" spans="1:10" ht="22.5" customHeight="1" thickBot="1" x14ac:dyDescent="0.25">
      <c r="A49" s="808"/>
      <c r="B49" s="777"/>
      <c r="C49" s="428">
        <v>16</v>
      </c>
      <c r="D49" s="182" t="s">
        <v>266</v>
      </c>
      <c r="E49" s="442"/>
      <c r="F49" s="158">
        <v>35</v>
      </c>
      <c r="G49" s="158">
        <v>93</v>
      </c>
      <c r="H49" s="158">
        <v>47</v>
      </c>
      <c r="I49" s="158">
        <v>26</v>
      </c>
    </row>
    <row r="50" spans="1:10" ht="24" customHeight="1" thickBot="1" x14ac:dyDescent="0.25">
      <c r="A50" s="808"/>
      <c r="B50" s="777"/>
      <c r="C50" s="428">
        <v>17</v>
      </c>
      <c r="D50" s="182" t="s">
        <v>1060</v>
      </c>
      <c r="E50" s="442"/>
      <c r="F50" s="158">
        <v>0</v>
      </c>
      <c r="G50" s="158">
        <v>0</v>
      </c>
      <c r="H50" s="158">
        <v>0</v>
      </c>
      <c r="I50" s="158">
        <v>0</v>
      </c>
    </row>
    <row r="51" spans="1:10" ht="22.5" customHeight="1" thickBot="1" x14ac:dyDescent="0.25">
      <c r="A51" s="808"/>
      <c r="B51" s="777"/>
      <c r="C51" s="428">
        <v>18</v>
      </c>
      <c r="D51" s="182" t="s">
        <v>267</v>
      </c>
      <c r="E51" s="442"/>
      <c r="F51" s="158">
        <v>0</v>
      </c>
      <c r="G51" s="158">
        <v>0</v>
      </c>
      <c r="H51" s="158">
        <v>0</v>
      </c>
      <c r="I51" s="158">
        <v>0</v>
      </c>
    </row>
    <row r="52" spans="1:10" ht="21" customHeight="1" thickBot="1" x14ac:dyDescent="0.25">
      <c r="A52" s="808"/>
      <c r="B52" s="777"/>
      <c r="C52" s="428">
        <v>19</v>
      </c>
      <c r="D52" s="182" t="s">
        <v>1061</v>
      </c>
      <c r="E52" s="442"/>
      <c r="F52" s="158">
        <v>23</v>
      </c>
      <c r="G52" s="158">
        <v>42</v>
      </c>
      <c r="H52" s="158">
        <v>31</v>
      </c>
      <c r="I52" s="158">
        <v>14</v>
      </c>
    </row>
    <row r="53" spans="1:10" ht="23.25" customHeight="1" thickBot="1" x14ac:dyDescent="0.25">
      <c r="A53" s="808"/>
      <c r="B53" s="777"/>
      <c r="C53" s="428">
        <v>20</v>
      </c>
      <c r="D53" s="182" t="s">
        <v>1062</v>
      </c>
      <c r="E53" s="442"/>
      <c r="F53" s="158">
        <v>0</v>
      </c>
      <c r="G53" s="158">
        <v>0</v>
      </c>
      <c r="H53" s="158">
        <v>0</v>
      </c>
      <c r="I53" s="158">
        <v>0</v>
      </c>
    </row>
    <row r="54" spans="1:10" ht="18.75" thickBot="1" x14ac:dyDescent="0.3">
      <c r="A54" s="808"/>
      <c r="B54" s="777"/>
      <c r="C54" s="433"/>
      <c r="D54" s="204"/>
      <c r="E54" s="466"/>
      <c r="F54" s="205"/>
      <c r="G54" s="204"/>
      <c r="H54" s="204"/>
      <c r="I54" s="204"/>
    </row>
    <row r="55" spans="1:10" ht="18.75" thickBot="1" x14ac:dyDescent="0.3">
      <c r="A55" s="808"/>
      <c r="B55" s="777"/>
      <c r="C55" s="433"/>
      <c r="D55" s="204"/>
      <c r="E55" s="466"/>
      <c r="F55" s="205"/>
      <c r="G55" s="204"/>
      <c r="H55" s="204"/>
      <c r="I55" s="204"/>
      <c r="J55" s="214"/>
    </row>
    <row r="56" spans="1:10" ht="18.75" thickBot="1" x14ac:dyDescent="0.3">
      <c r="A56" s="808"/>
      <c r="B56" s="777"/>
      <c r="C56" s="433"/>
      <c r="D56" s="204"/>
      <c r="E56" s="466"/>
      <c r="F56" s="205"/>
      <c r="G56" s="204"/>
      <c r="H56" s="204"/>
      <c r="I56" s="204"/>
    </row>
    <row r="57" spans="1:10" ht="19.5" thickBot="1" x14ac:dyDescent="0.25">
      <c r="A57" s="808"/>
      <c r="B57" s="777"/>
      <c r="C57" s="428"/>
      <c r="D57" s="3" t="s">
        <v>1505</v>
      </c>
      <c r="E57" s="420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10" ht="19.5" thickBot="1" x14ac:dyDescent="0.25">
      <c r="A58" s="808"/>
      <c r="B58" s="777"/>
      <c r="C58" s="428"/>
      <c r="D58" s="3" t="s">
        <v>1507</v>
      </c>
      <c r="E58" s="420"/>
      <c r="F58" s="141">
        <f>(F57*1.73*380*0.9)/1000</f>
        <v>55.024380000000001</v>
      </c>
      <c r="G58" s="141">
        <f>(G57*1.73*380*0.9)/1000</f>
        <v>124.84026</v>
      </c>
      <c r="H58" s="141">
        <f>(H57*1.73*380*0.9)/1000</f>
        <v>70.407540000000012</v>
      </c>
      <c r="I58" s="142"/>
    </row>
    <row r="59" spans="1:10" ht="18.75" thickBot="1" x14ac:dyDescent="0.25">
      <c r="A59" s="808"/>
      <c r="B59" s="777"/>
      <c r="C59" s="428"/>
      <c r="D59" s="3" t="s">
        <v>1509</v>
      </c>
      <c r="E59" s="421"/>
      <c r="F59" s="742">
        <f>(F58+G58+H58)</f>
        <v>250.27218000000002</v>
      </c>
      <c r="G59" s="743"/>
      <c r="H59" s="743"/>
      <c r="I59" s="744"/>
    </row>
    <row r="60" spans="1:10" ht="24" customHeight="1" thickBot="1" x14ac:dyDescent="0.25">
      <c r="A60" s="809"/>
      <c r="B60" s="778"/>
      <c r="C60" s="433"/>
      <c r="D60" s="42" t="s">
        <v>88</v>
      </c>
      <c r="E60" s="425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10" ht="37.5" customHeight="1" thickBot="1" x14ac:dyDescent="0.3">
      <c r="A61" s="800"/>
      <c r="B61" s="794"/>
      <c r="C61" s="822"/>
      <c r="D61" s="794"/>
      <c r="E61" s="822"/>
      <c r="F61" s="794"/>
      <c r="G61" s="794"/>
      <c r="H61" s="794"/>
      <c r="I61" s="794"/>
    </row>
    <row r="62" spans="1:10" ht="39.75" customHeight="1" thickBot="1" x14ac:dyDescent="0.25">
      <c r="A62" s="200" t="s">
        <v>1211</v>
      </c>
      <c r="B62" s="23"/>
      <c r="C62" s="414" t="s">
        <v>1630</v>
      </c>
      <c r="D62" s="130" t="s">
        <v>1543</v>
      </c>
      <c r="E62" s="417" t="s">
        <v>1629</v>
      </c>
      <c r="F62" s="175" t="str">
        <f>'Данные по ТП'!C61</f>
        <v>ТМ-400/10</v>
      </c>
      <c r="G62" s="132" t="s">
        <v>1544</v>
      </c>
      <c r="H62" s="131" t="s">
        <v>5</v>
      </c>
      <c r="I62" s="133">
        <f>'Данные по ТП'!F61</f>
        <v>36799</v>
      </c>
    </row>
    <row r="63" spans="1:10" ht="18.75" customHeight="1" thickBot="1" x14ac:dyDescent="0.25">
      <c r="A63" s="728" t="s">
        <v>1161</v>
      </c>
      <c r="B63" s="731" t="s">
        <v>334</v>
      </c>
      <c r="C63" s="428">
        <v>1</v>
      </c>
      <c r="D63" s="182" t="s">
        <v>1102</v>
      </c>
      <c r="E63" s="442"/>
      <c r="F63" s="158"/>
      <c r="G63" s="158"/>
      <c r="H63" s="158"/>
      <c r="I63" s="158"/>
    </row>
    <row r="64" spans="1:10" ht="21.75" customHeight="1" thickBot="1" x14ac:dyDescent="0.25">
      <c r="A64" s="808"/>
      <c r="B64" s="775"/>
      <c r="C64" s="428">
        <v>2</v>
      </c>
      <c r="D64" s="182" t="s">
        <v>1063</v>
      </c>
      <c r="E64" s="442"/>
      <c r="F64" s="158">
        <v>72</v>
      </c>
      <c r="G64" s="158">
        <v>84</v>
      </c>
      <c r="H64" s="158">
        <v>62</v>
      </c>
      <c r="I64" s="158">
        <v>11</v>
      </c>
    </row>
    <row r="65" spans="1:10" ht="19.5" customHeight="1" thickBot="1" x14ac:dyDescent="0.25">
      <c r="A65" s="808"/>
      <c r="B65" s="775"/>
      <c r="C65" s="428">
        <v>3</v>
      </c>
      <c r="D65" s="182" t="s">
        <v>268</v>
      </c>
      <c r="E65" s="442"/>
      <c r="F65" s="158"/>
      <c r="G65" s="158"/>
      <c r="H65" s="158"/>
      <c r="I65" s="158"/>
    </row>
    <row r="66" spans="1:10" ht="19.5" thickBot="1" x14ac:dyDescent="0.25">
      <c r="A66" s="808"/>
      <c r="B66" s="775"/>
      <c r="C66" s="428">
        <v>4</v>
      </c>
      <c r="D66" s="182" t="s">
        <v>269</v>
      </c>
      <c r="E66" s="442"/>
      <c r="F66" s="158">
        <v>31</v>
      </c>
      <c r="G66" s="158">
        <v>54</v>
      </c>
      <c r="H66" s="158">
        <v>66</v>
      </c>
      <c r="I66" s="158">
        <v>10</v>
      </c>
    </row>
    <row r="67" spans="1:10" ht="22.5" customHeight="1" thickBot="1" x14ac:dyDescent="0.3">
      <c r="A67" s="808"/>
      <c r="B67" s="775"/>
      <c r="C67" s="433"/>
      <c r="D67" s="204"/>
      <c r="E67" s="466"/>
      <c r="F67" s="205"/>
      <c r="G67" s="204"/>
      <c r="H67" s="204"/>
      <c r="I67" s="204"/>
    </row>
    <row r="68" spans="1:10" ht="22.5" customHeight="1" thickBot="1" x14ac:dyDescent="0.25">
      <c r="A68" s="808"/>
      <c r="B68" s="775"/>
      <c r="C68" s="428"/>
      <c r="D68" s="215" t="s">
        <v>1506</v>
      </c>
      <c r="E68" s="457"/>
      <c r="F68" s="216">
        <f>SUM(F64:F66)</f>
        <v>103</v>
      </c>
      <c r="G68" s="216">
        <f>SUM(G64:G66)</f>
        <v>138</v>
      </c>
      <c r="H68" s="216">
        <f>SUM(H64:H66)</f>
        <v>128</v>
      </c>
      <c r="I68" s="216">
        <f>SUM(I64:I66)</f>
        <v>21</v>
      </c>
      <c r="J68" s="214"/>
    </row>
    <row r="69" spans="1:10" ht="22.5" customHeight="1" thickBot="1" x14ac:dyDescent="0.25">
      <c r="A69" s="808"/>
      <c r="B69" s="775"/>
      <c r="C69" s="428"/>
      <c r="D69" s="3" t="s">
        <v>1507</v>
      </c>
      <c r="E69" s="420"/>
      <c r="F69" s="141">
        <f>(F68*1.73*380*0.9)/1000</f>
        <v>60.940979999999996</v>
      </c>
      <c r="G69" s="141">
        <f>(G68*1.73*380*0.9)/1000</f>
        <v>81.649079999999998</v>
      </c>
      <c r="H69" s="141">
        <f>(H68*1.73*380*0.9)/1000</f>
        <v>75.732479999999995</v>
      </c>
      <c r="I69" s="142"/>
      <c r="J69" s="214"/>
    </row>
    <row r="70" spans="1:10" ht="22.5" customHeight="1" thickBot="1" x14ac:dyDescent="0.25">
      <c r="A70" s="808"/>
      <c r="B70" s="775"/>
      <c r="C70" s="428"/>
      <c r="D70" s="3" t="s">
        <v>1508</v>
      </c>
      <c r="E70" s="421"/>
      <c r="F70" s="742">
        <f>(F69+G69+H69)</f>
        <v>218.32254</v>
      </c>
      <c r="G70" s="743"/>
      <c r="H70" s="743"/>
      <c r="I70" s="744"/>
      <c r="J70" s="214"/>
    </row>
    <row r="71" spans="1:10" ht="22.5" customHeight="1" thickBot="1" x14ac:dyDescent="0.25">
      <c r="A71" s="808"/>
      <c r="B71" s="775"/>
      <c r="C71" s="431"/>
      <c r="D71" s="765"/>
      <c r="E71" s="810"/>
      <c r="F71" s="766"/>
      <c r="G71" s="766"/>
      <c r="H71" s="766"/>
      <c r="I71" s="779"/>
    </row>
    <row r="72" spans="1:10" ht="41.25" customHeight="1" thickBot="1" x14ac:dyDescent="0.25">
      <c r="A72" s="808"/>
      <c r="B72" s="775"/>
      <c r="C72" s="414" t="s">
        <v>1630</v>
      </c>
      <c r="D72" s="130" t="s">
        <v>1519</v>
      </c>
      <c r="E72" s="417" t="s">
        <v>1629</v>
      </c>
      <c r="F72" s="175" t="str">
        <f>'Данные по ТП'!C62</f>
        <v>ТМ-400/10</v>
      </c>
      <c r="G72" s="132" t="s">
        <v>1544</v>
      </c>
      <c r="H72" s="131" t="s">
        <v>5</v>
      </c>
      <c r="I72" s="133">
        <f>'Данные по ТП'!F62</f>
        <v>11846</v>
      </c>
    </row>
    <row r="73" spans="1:10" ht="38.25" thickBot="1" x14ac:dyDescent="0.25">
      <c r="A73" s="808"/>
      <c r="B73" s="775"/>
      <c r="C73" s="428">
        <v>5</v>
      </c>
      <c r="D73" s="217" t="s">
        <v>1186</v>
      </c>
      <c r="E73" s="467"/>
      <c r="F73" s="158">
        <v>11</v>
      </c>
      <c r="G73" s="158"/>
      <c r="H73" s="158"/>
      <c r="I73" s="158">
        <v>11</v>
      </c>
    </row>
    <row r="74" spans="1:10" ht="19.5" thickBot="1" x14ac:dyDescent="0.25">
      <c r="A74" s="808"/>
      <c r="B74" s="775"/>
      <c r="C74" s="428">
        <v>6</v>
      </c>
      <c r="D74" s="182" t="s">
        <v>270</v>
      </c>
      <c r="E74" s="442"/>
      <c r="F74" s="158">
        <v>58</v>
      </c>
      <c r="G74" s="158">
        <v>44</v>
      </c>
      <c r="H74" s="158">
        <v>43</v>
      </c>
      <c r="I74" s="158">
        <v>7</v>
      </c>
    </row>
    <row r="75" spans="1:10" ht="19.5" thickBot="1" x14ac:dyDescent="0.25">
      <c r="A75" s="808"/>
      <c r="B75" s="775"/>
      <c r="C75" s="428">
        <v>7</v>
      </c>
      <c r="D75" s="182" t="s">
        <v>271</v>
      </c>
      <c r="E75" s="442"/>
      <c r="F75" s="158">
        <v>69</v>
      </c>
      <c r="G75" s="158">
        <v>73</v>
      </c>
      <c r="H75" s="158">
        <v>28</v>
      </c>
      <c r="I75" s="158">
        <v>21</v>
      </c>
    </row>
    <row r="76" spans="1:10" ht="19.5" thickBot="1" x14ac:dyDescent="0.25">
      <c r="A76" s="808"/>
      <c r="B76" s="775"/>
      <c r="C76" s="428">
        <v>8</v>
      </c>
      <c r="D76" s="182" t="s">
        <v>272</v>
      </c>
      <c r="E76" s="442"/>
      <c r="F76" s="158">
        <v>60</v>
      </c>
      <c r="G76" s="158">
        <v>60</v>
      </c>
      <c r="H76" s="158">
        <v>59</v>
      </c>
      <c r="I76" s="158">
        <v>12</v>
      </c>
    </row>
    <row r="77" spans="1:10" ht="18.75" thickBot="1" x14ac:dyDescent="0.3">
      <c r="A77" s="808"/>
      <c r="B77" s="775"/>
      <c r="C77" s="433"/>
      <c r="D77" s="204"/>
      <c r="E77" s="466"/>
      <c r="F77" s="205"/>
      <c r="G77" s="204"/>
      <c r="H77" s="204"/>
      <c r="I77" s="204"/>
    </row>
    <row r="78" spans="1:10" ht="18.75" thickBot="1" x14ac:dyDescent="0.3">
      <c r="A78" s="808"/>
      <c r="B78" s="775"/>
      <c r="C78" s="433"/>
      <c r="D78" s="204"/>
      <c r="E78" s="466"/>
      <c r="F78" s="205"/>
      <c r="G78" s="204"/>
      <c r="H78" s="204"/>
      <c r="I78" s="204"/>
      <c r="J78" s="214"/>
    </row>
    <row r="79" spans="1:10" ht="19.5" thickBot="1" x14ac:dyDescent="0.25">
      <c r="A79" s="808"/>
      <c r="B79" s="775"/>
      <c r="C79" s="428"/>
      <c r="D79" s="3" t="s">
        <v>1505</v>
      </c>
      <c r="E79" s="420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14"/>
    </row>
    <row r="80" spans="1:10" ht="19.5" thickBot="1" x14ac:dyDescent="0.25">
      <c r="A80" s="808"/>
      <c r="B80" s="775"/>
      <c r="C80" s="428"/>
      <c r="D80" s="3" t="s">
        <v>1507</v>
      </c>
      <c r="E80" s="420"/>
      <c r="F80" s="141">
        <f>(F79*1.73*380*0.9)/1000</f>
        <v>117.14868000000001</v>
      </c>
      <c r="G80" s="141">
        <f>(G79*1.73*380*0.9)/1000</f>
        <v>104.72381999999999</v>
      </c>
      <c r="H80" s="141">
        <f>(H79*1.73*380*0.9)/1000</f>
        <v>76.915800000000004</v>
      </c>
      <c r="I80" s="142"/>
    </row>
    <row r="81" spans="1:10" ht="18.75" thickBot="1" x14ac:dyDescent="0.25">
      <c r="A81" s="808"/>
      <c r="B81" s="775"/>
      <c r="C81" s="428"/>
      <c r="D81" s="3" t="s">
        <v>1509</v>
      </c>
      <c r="E81" s="421"/>
      <c r="F81" s="742">
        <f>(F80+G80+H80)</f>
        <v>298.78829999999999</v>
      </c>
      <c r="G81" s="743"/>
      <c r="H81" s="743"/>
      <c r="I81" s="744"/>
    </row>
    <row r="82" spans="1:10" ht="19.5" thickBot="1" x14ac:dyDescent="0.25">
      <c r="A82" s="809"/>
      <c r="B82" s="776"/>
      <c r="C82" s="433"/>
      <c r="D82" s="42" t="s">
        <v>88</v>
      </c>
      <c r="E82" s="425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10" ht="36.75" customHeight="1" thickBot="1" x14ac:dyDescent="0.3">
      <c r="A83" s="800"/>
      <c r="B83" s="794"/>
      <c r="C83" s="822"/>
      <c r="D83" s="794"/>
      <c r="E83" s="822"/>
      <c r="F83" s="794"/>
      <c r="G83" s="794"/>
      <c r="H83" s="794"/>
      <c r="I83" s="794"/>
    </row>
    <row r="84" spans="1:10" ht="36.75" thickBot="1" x14ac:dyDescent="0.25">
      <c r="A84" s="200" t="s">
        <v>1212</v>
      </c>
      <c r="B84" s="23"/>
      <c r="C84" s="414" t="s">
        <v>1630</v>
      </c>
      <c r="D84" s="130" t="s">
        <v>1543</v>
      </c>
      <c r="E84" s="417" t="s">
        <v>1629</v>
      </c>
      <c r="F84" s="175" t="str">
        <f>'Данные по ТП'!C63</f>
        <v>ТМ-630/10</v>
      </c>
      <c r="G84" s="132" t="s">
        <v>1544</v>
      </c>
      <c r="H84" s="131" t="s">
        <v>5</v>
      </c>
      <c r="I84" s="133">
        <f>'Данные по ТП'!F63</f>
        <v>73796</v>
      </c>
    </row>
    <row r="85" spans="1:10" ht="19.5" thickBot="1" x14ac:dyDescent="0.25">
      <c r="A85" s="728" t="s">
        <v>1214</v>
      </c>
      <c r="B85" s="731" t="s">
        <v>335</v>
      </c>
      <c r="C85" s="428">
        <v>1</v>
      </c>
      <c r="D85" s="182" t="s">
        <v>273</v>
      </c>
      <c r="E85" s="442"/>
      <c r="F85" s="158">
        <v>100</v>
      </c>
      <c r="G85" s="158">
        <v>106</v>
      </c>
      <c r="H85" s="158">
        <v>83</v>
      </c>
      <c r="I85" s="158">
        <v>30</v>
      </c>
    </row>
    <row r="86" spans="1:10" ht="19.5" thickBot="1" x14ac:dyDescent="0.25">
      <c r="A86" s="808"/>
      <c r="B86" s="811"/>
      <c r="C86" s="428">
        <v>2</v>
      </c>
      <c r="D86" s="182" t="s">
        <v>274</v>
      </c>
      <c r="E86" s="442"/>
      <c r="F86" s="158">
        <v>43</v>
      </c>
      <c r="G86" s="158">
        <v>55</v>
      </c>
      <c r="H86" s="158">
        <v>51</v>
      </c>
      <c r="I86" s="158">
        <v>0</v>
      </c>
    </row>
    <row r="87" spans="1:10" ht="19.5" thickBot="1" x14ac:dyDescent="0.25">
      <c r="A87" s="808"/>
      <c r="B87" s="811"/>
      <c r="C87" s="428">
        <v>3</v>
      </c>
      <c r="D87" s="182" t="s">
        <v>275</v>
      </c>
      <c r="E87" s="442"/>
      <c r="F87" s="158">
        <v>0</v>
      </c>
      <c r="G87" s="158">
        <v>0</v>
      </c>
      <c r="H87" s="158">
        <v>0</v>
      </c>
      <c r="I87" s="158">
        <v>0</v>
      </c>
    </row>
    <row r="88" spans="1:10" ht="19.5" thickBot="1" x14ac:dyDescent="0.25">
      <c r="A88" s="808"/>
      <c r="B88" s="811"/>
      <c r="C88" s="428">
        <v>4</v>
      </c>
      <c r="D88" s="182" t="s">
        <v>276</v>
      </c>
      <c r="E88" s="442"/>
      <c r="F88" s="158">
        <v>74</v>
      </c>
      <c r="G88" s="158">
        <v>56</v>
      </c>
      <c r="H88" s="158">
        <v>34</v>
      </c>
      <c r="I88" s="158">
        <v>19</v>
      </c>
    </row>
    <row r="89" spans="1:10" ht="19.5" thickBot="1" x14ac:dyDescent="0.25">
      <c r="A89" s="808"/>
      <c r="B89" s="811"/>
      <c r="C89" s="428">
        <v>5</v>
      </c>
      <c r="D89" s="182" t="s">
        <v>277</v>
      </c>
      <c r="E89" s="442"/>
      <c r="F89" s="158">
        <v>0</v>
      </c>
      <c r="G89" s="158">
        <v>0</v>
      </c>
      <c r="H89" s="158">
        <v>0</v>
      </c>
      <c r="I89" s="158">
        <v>0</v>
      </c>
    </row>
    <row r="90" spans="1:10" ht="19.5" thickBot="1" x14ac:dyDescent="0.25">
      <c r="A90" s="808"/>
      <c r="B90" s="811"/>
      <c r="C90" s="428">
        <v>6</v>
      </c>
      <c r="D90" s="182" t="s">
        <v>278</v>
      </c>
      <c r="E90" s="442"/>
      <c r="F90" s="158">
        <v>0</v>
      </c>
      <c r="G90" s="158">
        <v>0</v>
      </c>
      <c r="H90" s="158">
        <v>0</v>
      </c>
      <c r="I90" s="158">
        <v>0</v>
      </c>
    </row>
    <row r="91" spans="1:10" ht="19.5" thickBot="1" x14ac:dyDescent="0.25">
      <c r="A91" s="808"/>
      <c r="B91" s="811"/>
      <c r="C91" s="428">
        <v>7</v>
      </c>
      <c r="D91" s="182" t="s">
        <v>279</v>
      </c>
      <c r="E91" s="442"/>
      <c r="F91" s="158">
        <v>8</v>
      </c>
      <c r="G91" s="158">
        <v>11</v>
      </c>
      <c r="H91" s="158">
        <v>6</v>
      </c>
      <c r="I91" s="158">
        <v>1</v>
      </c>
    </row>
    <row r="92" spans="1:10" ht="19.5" thickBot="1" x14ac:dyDescent="0.25">
      <c r="A92" s="808"/>
      <c r="B92" s="811"/>
      <c r="C92" s="428">
        <v>8</v>
      </c>
      <c r="D92" s="182" t="s">
        <v>280</v>
      </c>
      <c r="E92" s="442"/>
      <c r="F92" s="158">
        <v>0</v>
      </c>
      <c r="G92" s="158">
        <v>0</v>
      </c>
      <c r="H92" s="158">
        <v>0</v>
      </c>
      <c r="I92" s="158">
        <v>0</v>
      </c>
    </row>
    <row r="93" spans="1:10" ht="18.75" thickBot="1" x14ac:dyDescent="0.3">
      <c r="A93" s="808"/>
      <c r="B93" s="811"/>
      <c r="C93" s="433"/>
      <c r="D93" s="204"/>
      <c r="E93" s="466"/>
      <c r="F93" s="205"/>
      <c r="G93" s="204"/>
      <c r="H93" s="204"/>
      <c r="I93" s="204"/>
    </row>
    <row r="94" spans="1:10" ht="19.5" thickBot="1" x14ac:dyDescent="0.25">
      <c r="A94" s="808"/>
      <c r="B94" s="811"/>
      <c r="C94" s="428"/>
      <c r="D94" s="3" t="s">
        <v>1506</v>
      </c>
      <c r="E94" s="420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14"/>
    </row>
    <row r="95" spans="1:10" ht="19.5" thickBot="1" x14ac:dyDescent="0.25">
      <c r="A95" s="808"/>
      <c r="B95" s="811"/>
      <c r="C95" s="428"/>
      <c r="D95" s="3" t="s">
        <v>1507</v>
      </c>
      <c r="E95" s="420"/>
      <c r="F95" s="141">
        <f>(F94*1.73*380*0.9)/1000</f>
        <v>133.12350000000001</v>
      </c>
      <c r="G95" s="141">
        <f>(G94*1.73*380*0.9)/1000</f>
        <v>134.89848000000001</v>
      </c>
      <c r="H95" s="141">
        <f>(H94*1.73*380*0.9)/1000</f>
        <v>102.94883999999999</v>
      </c>
      <c r="I95" s="142"/>
      <c r="J95" s="214"/>
    </row>
    <row r="96" spans="1:10" ht="18.75" thickBot="1" x14ac:dyDescent="0.25">
      <c r="A96" s="808"/>
      <c r="B96" s="811"/>
      <c r="C96" s="428"/>
      <c r="D96" s="3" t="s">
        <v>1508</v>
      </c>
      <c r="E96" s="421"/>
      <c r="F96" s="742">
        <f>(F95+G95+H95)</f>
        <v>370.97082</v>
      </c>
      <c r="G96" s="743"/>
      <c r="H96" s="743"/>
      <c r="I96" s="744"/>
      <c r="J96" s="214"/>
    </row>
    <row r="97" spans="1:10" ht="19.5" thickBot="1" x14ac:dyDescent="0.25">
      <c r="A97" s="808"/>
      <c r="B97" s="811"/>
      <c r="C97" s="431"/>
      <c r="D97" s="765"/>
      <c r="E97" s="810"/>
      <c r="F97" s="766"/>
      <c r="G97" s="766"/>
      <c r="H97" s="766"/>
      <c r="I97" s="779"/>
    </row>
    <row r="98" spans="1:10" ht="39" customHeight="1" thickBot="1" x14ac:dyDescent="0.25">
      <c r="A98" s="808"/>
      <c r="B98" s="811"/>
      <c r="C98" s="414" t="s">
        <v>1630</v>
      </c>
      <c r="D98" s="130" t="s">
        <v>1519</v>
      </c>
      <c r="E98" s="417" t="s">
        <v>1629</v>
      </c>
      <c r="F98" s="175" t="str">
        <f>'Данные по ТП'!C64</f>
        <v>ТМ-630/10</v>
      </c>
      <c r="G98" s="132" t="s">
        <v>1544</v>
      </c>
      <c r="H98" s="131" t="s">
        <v>5</v>
      </c>
      <c r="I98" s="133">
        <f>'Данные по ТП'!F64</f>
        <v>73950</v>
      </c>
    </row>
    <row r="99" spans="1:10" ht="19.5" thickBot="1" x14ac:dyDescent="0.25">
      <c r="A99" s="808"/>
      <c r="B99" s="811"/>
      <c r="C99" s="428">
        <v>9</v>
      </c>
      <c r="D99" s="182" t="s">
        <v>281</v>
      </c>
      <c r="E99" s="442"/>
      <c r="F99" s="158"/>
      <c r="G99" s="158"/>
      <c r="H99" s="158"/>
      <c r="I99" s="158"/>
    </row>
    <row r="100" spans="1:10" ht="19.5" thickBot="1" x14ac:dyDescent="0.25">
      <c r="A100" s="808"/>
      <c r="B100" s="811"/>
      <c r="C100" s="428">
        <v>10</v>
      </c>
      <c r="D100" s="182" t="s">
        <v>282</v>
      </c>
      <c r="E100" s="442"/>
      <c r="F100" s="158">
        <v>34</v>
      </c>
      <c r="G100" s="158">
        <v>20</v>
      </c>
      <c r="H100" s="158">
        <v>28</v>
      </c>
      <c r="I100" s="158">
        <v>15</v>
      </c>
    </row>
    <row r="101" spans="1:10" ht="19.5" thickBot="1" x14ac:dyDescent="0.25">
      <c r="A101" s="808"/>
      <c r="B101" s="811"/>
      <c r="C101" s="428">
        <v>11</v>
      </c>
      <c r="D101" s="182" t="s">
        <v>283</v>
      </c>
      <c r="E101" s="442"/>
      <c r="F101" s="158">
        <v>100</v>
      </c>
      <c r="G101" s="158">
        <v>100</v>
      </c>
      <c r="H101" s="158">
        <v>65</v>
      </c>
      <c r="I101" s="158">
        <v>26</v>
      </c>
    </row>
    <row r="102" spans="1:10" ht="19.5" thickBot="1" x14ac:dyDescent="0.25">
      <c r="A102" s="808"/>
      <c r="B102" s="811"/>
      <c r="C102" s="428">
        <v>12</v>
      </c>
      <c r="D102" s="182" t="s">
        <v>284</v>
      </c>
      <c r="E102" s="442"/>
      <c r="F102" s="158">
        <v>0</v>
      </c>
      <c r="G102" s="158">
        <v>0</v>
      </c>
      <c r="H102" s="158">
        <v>0</v>
      </c>
      <c r="I102" s="158">
        <v>15</v>
      </c>
    </row>
    <row r="103" spans="1:10" ht="19.5" thickBot="1" x14ac:dyDescent="0.25">
      <c r="A103" s="808"/>
      <c r="B103" s="811"/>
      <c r="C103" s="428">
        <v>13</v>
      </c>
      <c r="D103" s="182" t="s">
        <v>117</v>
      </c>
      <c r="E103" s="442"/>
      <c r="F103" s="158"/>
      <c r="G103" s="158"/>
      <c r="H103" s="158"/>
      <c r="I103" s="158"/>
    </row>
    <row r="104" spans="1:10" ht="19.5" thickBot="1" x14ac:dyDescent="0.25">
      <c r="A104" s="808"/>
      <c r="B104" s="811"/>
      <c r="C104" s="428">
        <v>14</v>
      </c>
      <c r="D104" s="182" t="s">
        <v>285</v>
      </c>
      <c r="E104" s="442"/>
      <c r="F104" s="158">
        <v>52</v>
      </c>
      <c r="G104" s="158">
        <v>65</v>
      </c>
      <c r="H104" s="158">
        <v>80</v>
      </c>
      <c r="I104" s="158">
        <v>20</v>
      </c>
    </row>
    <row r="105" spans="1:10" ht="19.5" thickBot="1" x14ac:dyDescent="0.25">
      <c r="A105" s="808"/>
      <c r="B105" s="811"/>
      <c r="C105" s="428">
        <v>16</v>
      </c>
      <c r="D105" s="182" t="s">
        <v>286</v>
      </c>
      <c r="E105" s="442"/>
      <c r="F105" s="158">
        <v>0</v>
      </c>
      <c r="G105" s="158">
        <v>0</v>
      </c>
      <c r="H105" s="158">
        <v>0</v>
      </c>
      <c r="I105" s="158">
        <v>0</v>
      </c>
    </row>
    <row r="106" spans="1:10" ht="18.75" thickBot="1" x14ac:dyDescent="0.3">
      <c r="A106" s="808"/>
      <c r="B106" s="811"/>
      <c r="C106" s="433"/>
      <c r="D106" s="204"/>
      <c r="E106" s="466"/>
      <c r="F106" s="205"/>
      <c r="G106" s="204"/>
      <c r="H106" s="204"/>
      <c r="I106" s="204"/>
    </row>
    <row r="107" spans="1:10" ht="18.75" thickBot="1" x14ac:dyDescent="0.3">
      <c r="A107" s="808"/>
      <c r="B107" s="811"/>
      <c r="C107" s="433"/>
      <c r="D107" s="204"/>
      <c r="E107" s="466"/>
      <c r="F107" s="205"/>
      <c r="G107" s="204"/>
      <c r="H107" s="204"/>
      <c r="I107" s="204"/>
      <c r="J107" s="214"/>
    </row>
    <row r="108" spans="1:10" ht="19.5" thickBot="1" x14ac:dyDescent="0.25">
      <c r="A108" s="808"/>
      <c r="B108" s="811"/>
      <c r="C108" s="428"/>
      <c r="D108" s="3" t="s">
        <v>1505</v>
      </c>
      <c r="E108" s="420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10" ht="19.5" thickBot="1" x14ac:dyDescent="0.25">
      <c r="A109" s="808"/>
      <c r="B109" s="811"/>
      <c r="C109" s="428"/>
      <c r="D109" s="3" t="s">
        <v>1507</v>
      </c>
      <c r="E109" s="420"/>
      <c r="F109" s="141">
        <f>(F108*1.73*380*0.9)/1000</f>
        <v>110.04876</v>
      </c>
      <c r="G109" s="141">
        <f>(G108*1.73*380*0.9)/1000</f>
        <v>109.45710000000001</v>
      </c>
      <c r="H109" s="141">
        <f>(H108*1.73*380*0.9)/1000</f>
        <v>102.35718000000001</v>
      </c>
      <c r="I109" s="142"/>
    </row>
    <row r="110" spans="1:10" ht="18.75" thickBot="1" x14ac:dyDescent="0.25">
      <c r="A110" s="808"/>
      <c r="B110" s="811"/>
      <c r="C110" s="428"/>
      <c r="D110" s="3" t="s">
        <v>1509</v>
      </c>
      <c r="E110" s="421"/>
      <c r="F110" s="742">
        <f>(F109+G109+H109)</f>
        <v>321.86304000000001</v>
      </c>
      <c r="G110" s="743"/>
      <c r="H110" s="743"/>
      <c r="I110" s="744"/>
    </row>
    <row r="111" spans="1:10" ht="19.5" thickBot="1" x14ac:dyDescent="0.25">
      <c r="A111" s="809"/>
      <c r="B111" s="812"/>
      <c r="C111" s="433"/>
      <c r="D111" s="42" t="s">
        <v>88</v>
      </c>
      <c r="E111" s="425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10" ht="30" customHeight="1" thickBot="1" x14ac:dyDescent="0.3">
      <c r="A112" s="820"/>
      <c r="B112" s="773"/>
      <c r="C112" s="827"/>
      <c r="D112" s="773"/>
      <c r="E112" s="827"/>
      <c r="F112" s="773"/>
      <c r="G112" s="773"/>
      <c r="H112" s="773"/>
      <c r="I112" s="773"/>
    </row>
    <row r="113" spans="1:12" ht="36.75" thickBot="1" x14ac:dyDescent="0.25">
      <c r="A113" s="200" t="s">
        <v>1212</v>
      </c>
      <c r="B113" s="23"/>
      <c r="C113" s="414" t="s">
        <v>1630</v>
      </c>
      <c r="D113" s="130" t="s">
        <v>1543</v>
      </c>
      <c r="E113" s="417" t="s">
        <v>1629</v>
      </c>
      <c r="F113" s="175" t="str">
        <f>'Данные по ТП'!C65</f>
        <v>ТМ-630/10</v>
      </c>
      <c r="G113" s="132" t="s">
        <v>1544</v>
      </c>
      <c r="H113" s="131" t="s">
        <v>5</v>
      </c>
      <c r="I113" s="133">
        <f>'Данные по ТП'!F65</f>
        <v>4007</v>
      </c>
    </row>
    <row r="114" spans="1:12" ht="19.5" thickBot="1" x14ac:dyDescent="0.25">
      <c r="A114" s="728" t="s">
        <v>1215</v>
      </c>
      <c r="B114" s="813" t="s">
        <v>337</v>
      </c>
      <c r="C114" s="459">
        <v>9</v>
      </c>
      <c r="D114" s="182" t="s">
        <v>287</v>
      </c>
      <c r="E114" s="442"/>
      <c r="F114" s="158">
        <v>1</v>
      </c>
      <c r="G114" s="158">
        <v>11</v>
      </c>
      <c r="H114" s="158">
        <v>0</v>
      </c>
      <c r="I114" s="158">
        <v>7</v>
      </c>
    </row>
    <row r="115" spans="1:12" ht="19.5" thickBot="1" x14ac:dyDescent="0.25">
      <c r="A115" s="808"/>
      <c r="B115" s="814"/>
      <c r="C115" s="459">
        <v>10</v>
      </c>
      <c r="D115" s="182" t="s">
        <v>288</v>
      </c>
      <c r="E115" s="442"/>
      <c r="F115" s="158">
        <v>20</v>
      </c>
      <c r="G115" s="158">
        <v>36</v>
      </c>
      <c r="H115" s="158">
        <v>27</v>
      </c>
      <c r="I115" s="158">
        <v>10</v>
      </c>
    </row>
    <row r="116" spans="1:12" ht="19.5" thickBot="1" x14ac:dyDescent="0.25">
      <c r="A116" s="808"/>
      <c r="B116" s="814"/>
      <c r="C116" s="459">
        <v>12</v>
      </c>
      <c r="D116" s="182" t="s">
        <v>289</v>
      </c>
      <c r="E116" s="442"/>
      <c r="F116" s="158">
        <v>14</v>
      </c>
      <c r="G116" s="158">
        <v>15</v>
      </c>
      <c r="H116" s="158">
        <v>0</v>
      </c>
      <c r="I116" s="158">
        <v>9</v>
      </c>
    </row>
    <row r="117" spans="1:12" ht="19.5" thickBot="1" x14ac:dyDescent="0.25">
      <c r="A117" s="808"/>
      <c r="B117" s="814"/>
      <c r="C117" s="459">
        <v>13</v>
      </c>
      <c r="D117" s="182" t="s">
        <v>290</v>
      </c>
      <c r="E117" s="442"/>
      <c r="F117" s="158">
        <v>0</v>
      </c>
      <c r="G117" s="158">
        <v>0</v>
      </c>
      <c r="H117" s="158">
        <v>0</v>
      </c>
      <c r="I117" s="158">
        <v>0</v>
      </c>
      <c r="L117" s="103" t="s">
        <v>1152</v>
      </c>
    </row>
    <row r="118" spans="1:12" ht="19.5" thickBot="1" x14ac:dyDescent="0.25">
      <c r="A118" s="808"/>
      <c r="B118" s="814"/>
      <c r="C118" s="459">
        <v>14</v>
      </c>
      <c r="D118" s="182" t="s">
        <v>291</v>
      </c>
      <c r="E118" s="442"/>
      <c r="F118" s="158">
        <v>0</v>
      </c>
      <c r="G118" s="158">
        <v>0</v>
      </c>
      <c r="H118" s="158">
        <v>0</v>
      </c>
      <c r="I118" s="158">
        <v>1</v>
      </c>
    </row>
    <row r="119" spans="1:12" ht="23.25" customHeight="1" thickBot="1" x14ac:dyDescent="0.25">
      <c r="A119" s="808"/>
      <c r="B119" s="814"/>
      <c r="C119" s="459">
        <v>15</v>
      </c>
      <c r="D119" s="182" t="s">
        <v>1064</v>
      </c>
      <c r="E119" s="442"/>
      <c r="F119" s="158"/>
      <c r="G119" s="158"/>
      <c r="H119" s="158"/>
      <c r="I119" s="158"/>
    </row>
    <row r="120" spans="1:12" ht="19.5" thickBot="1" x14ac:dyDescent="0.25">
      <c r="A120" s="808"/>
      <c r="B120" s="814"/>
      <c r="C120" s="459">
        <v>16</v>
      </c>
      <c r="D120" s="182" t="s">
        <v>292</v>
      </c>
      <c r="E120" s="442"/>
      <c r="F120" s="158">
        <v>13</v>
      </c>
      <c r="G120" s="158">
        <v>30</v>
      </c>
      <c r="H120" s="158">
        <v>33</v>
      </c>
      <c r="I120" s="158">
        <v>14</v>
      </c>
    </row>
    <row r="121" spans="1:12" ht="19.5" thickBot="1" x14ac:dyDescent="0.25">
      <c r="A121" s="808"/>
      <c r="B121" s="814"/>
      <c r="C121" s="459" t="s">
        <v>1167</v>
      </c>
      <c r="D121" s="182" t="s">
        <v>1167</v>
      </c>
      <c r="E121" s="442"/>
      <c r="F121" s="158">
        <v>227</v>
      </c>
      <c r="G121" s="158">
        <v>170</v>
      </c>
      <c r="H121" s="158">
        <v>195</v>
      </c>
      <c r="I121" s="158">
        <v>67</v>
      </c>
    </row>
    <row r="122" spans="1:12" ht="18.75" thickBot="1" x14ac:dyDescent="0.3">
      <c r="A122" s="808"/>
      <c r="B122" s="814"/>
      <c r="C122" s="463"/>
      <c r="D122" s="204"/>
      <c r="E122" s="466"/>
      <c r="F122" s="205"/>
      <c r="G122" s="204"/>
      <c r="H122" s="204"/>
      <c r="I122" s="204"/>
    </row>
    <row r="123" spans="1:12" ht="19.5" thickBot="1" x14ac:dyDescent="0.25">
      <c r="A123" s="808"/>
      <c r="B123" s="814"/>
      <c r="C123" s="459"/>
      <c r="D123" s="3" t="s">
        <v>1506</v>
      </c>
      <c r="E123" s="420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14"/>
    </row>
    <row r="124" spans="1:12" ht="19.5" thickBot="1" x14ac:dyDescent="0.25">
      <c r="A124" s="808"/>
      <c r="B124" s="814"/>
      <c r="C124" s="459"/>
      <c r="D124" s="3" t="s">
        <v>1507</v>
      </c>
      <c r="E124" s="420"/>
      <c r="F124" s="141">
        <f>(F123*1.73*380*0.9)/1000</f>
        <v>162.70650000000001</v>
      </c>
      <c r="G124" s="141">
        <f>(G123*1.73*380*0.9)/1000</f>
        <v>155.01491999999999</v>
      </c>
      <c r="H124" s="141">
        <f>(H123*1.73*380*0.9)/1000</f>
        <v>150.87330000000003</v>
      </c>
      <c r="I124" s="142"/>
      <c r="J124" s="214"/>
    </row>
    <row r="125" spans="1:12" ht="18.75" thickBot="1" x14ac:dyDescent="0.25">
      <c r="A125" s="808"/>
      <c r="B125" s="814"/>
      <c r="C125" s="459"/>
      <c r="D125" s="3" t="s">
        <v>1508</v>
      </c>
      <c r="E125" s="421"/>
      <c r="F125" s="742">
        <f>(F124+G124+H124)</f>
        <v>468.59472</v>
      </c>
      <c r="G125" s="743"/>
      <c r="H125" s="743"/>
      <c r="I125" s="744"/>
      <c r="J125" s="214"/>
    </row>
    <row r="126" spans="1:12" ht="19.5" thickBot="1" x14ac:dyDescent="0.25">
      <c r="A126" s="808"/>
      <c r="B126" s="814"/>
      <c r="C126" s="464"/>
      <c r="D126" s="765"/>
      <c r="E126" s="810"/>
      <c r="F126" s="766"/>
      <c r="G126" s="766"/>
      <c r="H126" s="766"/>
      <c r="I126" s="779"/>
    </row>
    <row r="127" spans="1:12" ht="36.75" thickBot="1" x14ac:dyDescent="0.25">
      <c r="A127" s="808"/>
      <c r="B127" s="814"/>
      <c r="C127" s="414" t="s">
        <v>1630</v>
      </c>
      <c r="D127" s="130" t="s">
        <v>1519</v>
      </c>
      <c r="E127" s="417" t="s">
        <v>1629</v>
      </c>
      <c r="F127" s="175" t="str">
        <f>'Данные по ТП'!C66</f>
        <v>ТМ-630/10</v>
      </c>
      <c r="G127" s="132" t="s">
        <v>1544</v>
      </c>
      <c r="H127" s="131" t="s">
        <v>5</v>
      </c>
      <c r="I127" s="133">
        <f>'Данные по ТП'!F66</f>
        <v>486619</v>
      </c>
    </row>
    <row r="128" spans="1:12" ht="19.5" thickBot="1" x14ac:dyDescent="0.25">
      <c r="A128" s="808"/>
      <c r="B128" s="814"/>
      <c r="C128" s="459">
        <v>1</v>
      </c>
      <c r="D128" s="182" t="s">
        <v>1065</v>
      </c>
      <c r="E128" s="442"/>
      <c r="F128" s="158">
        <v>28</v>
      </c>
      <c r="G128" s="158">
        <v>31</v>
      </c>
      <c r="H128" s="158">
        <v>35</v>
      </c>
      <c r="I128" s="158">
        <v>7</v>
      </c>
    </row>
    <row r="129" spans="1:10" ht="19.5" thickBot="1" x14ac:dyDescent="0.25">
      <c r="A129" s="808"/>
      <c r="B129" s="814"/>
      <c r="C129" s="459">
        <v>2</v>
      </c>
      <c r="D129" s="182" t="s">
        <v>1066</v>
      </c>
      <c r="E129" s="442"/>
      <c r="F129" s="158">
        <v>10</v>
      </c>
      <c r="G129" s="158">
        <v>23</v>
      </c>
      <c r="H129" s="158">
        <v>8</v>
      </c>
      <c r="I129" s="158">
        <v>12</v>
      </c>
    </row>
    <row r="130" spans="1:10" ht="19.5" thickBot="1" x14ac:dyDescent="0.25">
      <c r="A130" s="808"/>
      <c r="B130" s="814"/>
      <c r="C130" s="459">
        <v>3</v>
      </c>
      <c r="D130" s="182" t="s">
        <v>293</v>
      </c>
      <c r="E130" s="442"/>
      <c r="F130" s="158">
        <v>10</v>
      </c>
      <c r="G130" s="158">
        <v>23</v>
      </c>
      <c r="H130" s="158">
        <v>18</v>
      </c>
      <c r="I130" s="158">
        <v>10</v>
      </c>
    </row>
    <row r="131" spans="1:10" ht="19.5" thickBot="1" x14ac:dyDescent="0.25">
      <c r="A131" s="808"/>
      <c r="B131" s="814"/>
      <c r="C131" s="459">
        <v>4</v>
      </c>
      <c r="D131" s="182" t="s">
        <v>294</v>
      </c>
      <c r="E131" s="442"/>
      <c r="F131" s="158">
        <v>0</v>
      </c>
      <c r="G131" s="158">
        <v>0</v>
      </c>
      <c r="H131" s="158">
        <v>0</v>
      </c>
      <c r="I131" s="158">
        <v>0</v>
      </c>
    </row>
    <row r="132" spans="1:10" ht="19.5" thickBot="1" x14ac:dyDescent="0.25">
      <c r="A132" s="808"/>
      <c r="B132" s="814"/>
      <c r="C132" s="459">
        <v>5</v>
      </c>
      <c r="D132" s="182"/>
      <c r="E132" s="442"/>
      <c r="F132" s="158"/>
      <c r="G132" s="158"/>
      <c r="H132" s="158"/>
      <c r="I132" s="158"/>
    </row>
    <row r="133" spans="1:10" ht="19.5" thickBot="1" x14ac:dyDescent="0.25">
      <c r="A133" s="808"/>
      <c r="B133" s="814"/>
      <c r="C133" s="459">
        <v>6</v>
      </c>
      <c r="D133" s="182" t="s">
        <v>295</v>
      </c>
      <c r="E133" s="442"/>
      <c r="F133" s="158">
        <v>15</v>
      </c>
      <c r="G133" s="158">
        <v>21</v>
      </c>
      <c r="H133" s="158">
        <v>15</v>
      </c>
      <c r="I133" s="158">
        <v>5</v>
      </c>
    </row>
    <row r="134" spans="1:10" ht="19.5" thickBot="1" x14ac:dyDescent="0.25">
      <c r="A134" s="808"/>
      <c r="B134" s="814"/>
      <c r="C134" s="459">
        <v>8</v>
      </c>
      <c r="D134" s="182" t="s">
        <v>296</v>
      </c>
      <c r="E134" s="442"/>
      <c r="F134" s="158">
        <v>0</v>
      </c>
      <c r="G134" s="158">
        <v>0</v>
      </c>
      <c r="H134" s="158">
        <v>0</v>
      </c>
      <c r="I134" s="158">
        <v>3</v>
      </c>
    </row>
    <row r="135" spans="1:10" ht="19.5" thickBot="1" x14ac:dyDescent="0.25">
      <c r="A135" s="808"/>
      <c r="B135" s="814"/>
      <c r="C135" s="459"/>
      <c r="D135" s="182"/>
      <c r="E135" s="442"/>
      <c r="F135" s="158"/>
      <c r="G135" s="158"/>
      <c r="H135" s="158"/>
      <c r="I135" s="158"/>
    </row>
    <row r="136" spans="1:10" ht="19.5" thickBot="1" x14ac:dyDescent="0.25">
      <c r="A136" s="808"/>
      <c r="B136" s="814"/>
      <c r="C136" s="459"/>
      <c r="D136" s="182"/>
      <c r="E136" s="442"/>
      <c r="F136" s="158"/>
      <c r="G136" s="158"/>
      <c r="H136" s="158"/>
      <c r="I136" s="158"/>
    </row>
    <row r="137" spans="1:10" ht="19.5" thickBot="1" x14ac:dyDescent="0.25">
      <c r="A137" s="808"/>
      <c r="B137" s="814"/>
      <c r="C137" s="459"/>
      <c r="D137" s="182"/>
      <c r="E137" s="442"/>
      <c r="F137" s="158"/>
      <c r="G137" s="158"/>
      <c r="H137" s="158"/>
      <c r="I137" s="158"/>
    </row>
    <row r="138" spans="1:10" ht="18.75" thickBot="1" x14ac:dyDescent="0.3">
      <c r="A138" s="808"/>
      <c r="B138" s="814"/>
      <c r="C138" s="463"/>
      <c r="D138" s="204"/>
      <c r="E138" s="466"/>
      <c r="F138" s="205"/>
      <c r="G138" s="204"/>
      <c r="H138" s="204"/>
      <c r="I138" s="204"/>
    </row>
    <row r="139" spans="1:10" ht="19.5" thickBot="1" x14ac:dyDescent="0.25">
      <c r="A139" s="808"/>
      <c r="B139" s="814"/>
      <c r="C139" s="459"/>
      <c r="D139" s="3" t="s">
        <v>1505</v>
      </c>
      <c r="E139" s="420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14"/>
    </row>
    <row r="140" spans="1:10" ht="19.5" thickBot="1" x14ac:dyDescent="0.25">
      <c r="A140" s="808"/>
      <c r="B140" s="814"/>
      <c r="C140" s="459"/>
      <c r="D140" s="3" t="s">
        <v>1507</v>
      </c>
      <c r="E140" s="420"/>
      <c r="F140" s="141">
        <f>(F139*1.73*380*0.9)/1000</f>
        <v>37.27458</v>
      </c>
      <c r="G140" s="141">
        <f>(G139*1.73*380*0.9)/1000</f>
        <v>57.982680000000002</v>
      </c>
      <c r="H140" s="141">
        <f>(H139*1.73*380*0.9)/1000</f>
        <v>44.966159999999995</v>
      </c>
      <c r="I140" s="142"/>
    </row>
    <row r="141" spans="1:10" ht="18.75" thickBot="1" x14ac:dyDescent="0.25">
      <c r="A141" s="808"/>
      <c r="B141" s="814"/>
      <c r="C141" s="459"/>
      <c r="D141" s="3" t="s">
        <v>1509</v>
      </c>
      <c r="E141" s="421"/>
      <c r="F141" s="742">
        <f>(F140+G140+H140)</f>
        <v>140.22342</v>
      </c>
      <c r="G141" s="743"/>
      <c r="H141" s="743"/>
      <c r="I141" s="744"/>
    </row>
    <row r="142" spans="1:10" ht="19.5" thickBot="1" x14ac:dyDescent="0.25">
      <c r="A142" s="808"/>
      <c r="B142" s="814"/>
      <c r="C142" s="459"/>
      <c r="D142" s="41" t="s">
        <v>336</v>
      </c>
      <c r="E142" s="426"/>
      <c r="F142" s="18"/>
      <c r="G142" s="18"/>
      <c r="H142" s="18"/>
      <c r="I142" s="18"/>
    </row>
    <row r="143" spans="1:10" ht="19.5" thickBot="1" x14ac:dyDescent="0.25">
      <c r="A143" s="809"/>
      <c r="B143" s="815"/>
      <c r="C143" s="463"/>
      <c r="D143" s="42" t="s">
        <v>88</v>
      </c>
      <c r="E143" s="425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10" ht="37.5" customHeight="1" thickBot="1" x14ac:dyDescent="0.25">
      <c r="A144" s="820"/>
      <c r="B144" s="820"/>
      <c r="C144" s="821"/>
      <c r="D144" s="820"/>
      <c r="E144" s="821"/>
      <c r="F144" s="820"/>
      <c r="G144" s="820"/>
      <c r="H144" s="820"/>
      <c r="I144" s="820"/>
    </row>
    <row r="145" spans="1:10" ht="36.75" thickBot="1" x14ac:dyDescent="0.25">
      <c r="A145" s="200" t="s">
        <v>1212</v>
      </c>
      <c r="B145" s="23"/>
      <c r="C145" s="414" t="s">
        <v>1630</v>
      </c>
      <c r="D145" s="130" t="s">
        <v>1543</v>
      </c>
      <c r="E145" s="417" t="s">
        <v>1629</v>
      </c>
      <c r="F145" s="175" t="str">
        <f>'Данные по ТП'!C67</f>
        <v>ТМ-400/10</v>
      </c>
      <c r="G145" s="132" t="s">
        <v>1544</v>
      </c>
      <c r="H145" s="131" t="s">
        <v>5</v>
      </c>
      <c r="I145" s="133">
        <f>'Данные по ТП'!F67</f>
        <v>10654</v>
      </c>
    </row>
    <row r="146" spans="1:10" ht="19.5" thickBot="1" x14ac:dyDescent="0.25">
      <c r="A146" s="728" t="s">
        <v>1214</v>
      </c>
      <c r="B146" s="731" t="s">
        <v>338</v>
      </c>
      <c r="C146" s="428">
        <v>1</v>
      </c>
      <c r="D146" s="182" t="s">
        <v>297</v>
      </c>
      <c r="E146" s="442"/>
      <c r="F146" s="158"/>
      <c r="G146" s="158"/>
      <c r="H146" s="158"/>
      <c r="I146" s="158"/>
    </row>
    <row r="147" spans="1:10" ht="19.5" thickBot="1" x14ac:dyDescent="0.25">
      <c r="A147" s="729"/>
      <c r="B147" s="732"/>
      <c r="C147" s="428">
        <v>2</v>
      </c>
      <c r="D147" s="182"/>
      <c r="E147" s="442"/>
      <c r="F147" s="158"/>
      <c r="G147" s="158"/>
      <c r="H147" s="158"/>
      <c r="I147" s="158"/>
    </row>
    <row r="148" spans="1:10" ht="19.5" thickBot="1" x14ac:dyDescent="0.25">
      <c r="A148" s="808"/>
      <c r="B148" s="775"/>
      <c r="C148" s="428">
        <v>3</v>
      </c>
      <c r="D148" s="182" t="s">
        <v>1067</v>
      </c>
      <c r="E148" s="442"/>
      <c r="F148" s="158" t="s">
        <v>1102</v>
      </c>
      <c r="G148" s="158"/>
      <c r="H148" s="158"/>
      <c r="I148" s="158"/>
    </row>
    <row r="149" spans="1:10" ht="19.5" thickBot="1" x14ac:dyDescent="0.25">
      <c r="A149" s="808"/>
      <c r="B149" s="775"/>
      <c r="C149" s="428">
        <v>4</v>
      </c>
      <c r="D149" s="182" t="s">
        <v>298</v>
      </c>
      <c r="E149" s="442"/>
      <c r="F149" s="158" t="s">
        <v>1102</v>
      </c>
      <c r="G149" s="158"/>
      <c r="H149" s="158"/>
      <c r="I149" s="158"/>
    </row>
    <row r="150" spans="1:10" ht="19.5" thickBot="1" x14ac:dyDescent="0.25">
      <c r="A150" s="808"/>
      <c r="B150" s="775"/>
      <c r="C150" s="428">
        <v>5</v>
      </c>
      <c r="D150" s="182" t="s">
        <v>299</v>
      </c>
      <c r="E150" s="442"/>
      <c r="F150" s="158">
        <v>0</v>
      </c>
      <c r="G150" s="158">
        <v>0</v>
      </c>
      <c r="H150" s="158">
        <v>0</v>
      </c>
      <c r="I150" s="158">
        <v>0</v>
      </c>
    </row>
    <row r="151" spans="1:10" ht="19.5" thickBot="1" x14ac:dyDescent="0.25">
      <c r="A151" s="808"/>
      <c r="B151" s="775"/>
      <c r="C151" s="428">
        <v>6</v>
      </c>
      <c r="D151" s="182" t="s">
        <v>300</v>
      </c>
      <c r="E151" s="442"/>
      <c r="F151" s="158">
        <v>29</v>
      </c>
      <c r="G151" s="158">
        <v>30</v>
      </c>
      <c r="H151" s="158">
        <v>9</v>
      </c>
      <c r="I151" s="158">
        <v>18</v>
      </c>
    </row>
    <row r="152" spans="1:10" ht="19.5" thickBot="1" x14ac:dyDescent="0.25">
      <c r="A152" s="808"/>
      <c r="B152" s="775"/>
      <c r="C152" s="428">
        <v>7</v>
      </c>
      <c r="D152" s="182" t="s">
        <v>301</v>
      </c>
      <c r="E152" s="442"/>
      <c r="F152" s="158">
        <v>15</v>
      </c>
      <c r="G152" s="158">
        <v>8</v>
      </c>
      <c r="H152" s="158">
        <v>14</v>
      </c>
      <c r="I152" s="158">
        <v>11</v>
      </c>
    </row>
    <row r="153" spans="1:10" ht="19.5" thickBot="1" x14ac:dyDescent="0.25">
      <c r="A153" s="808"/>
      <c r="B153" s="775"/>
      <c r="C153" s="428">
        <v>8</v>
      </c>
      <c r="D153" s="182" t="s">
        <v>1068</v>
      </c>
      <c r="E153" s="442"/>
      <c r="F153" s="158">
        <v>56</v>
      </c>
      <c r="G153" s="158">
        <v>21</v>
      </c>
      <c r="H153" s="158">
        <v>11</v>
      </c>
      <c r="I153" s="158">
        <v>35</v>
      </c>
    </row>
    <row r="154" spans="1:10" ht="18.75" thickBot="1" x14ac:dyDescent="0.3">
      <c r="A154" s="808"/>
      <c r="B154" s="775"/>
      <c r="C154" s="433"/>
      <c r="D154" s="204"/>
      <c r="E154" s="466"/>
      <c r="F154" s="205"/>
      <c r="G154" s="204"/>
      <c r="H154" s="204"/>
      <c r="I154" s="204"/>
    </row>
    <row r="155" spans="1:10" ht="19.5" thickBot="1" x14ac:dyDescent="0.25">
      <c r="A155" s="808"/>
      <c r="B155" s="775"/>
      <c r="C155" s="428"/>
      <c r="D155" s="3" t="s">
        <v>1506</v>
      </c>
      <c r="E155" s="420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14"/>
    </row>
    <row r="156" spans="1:10" ht="19.5" thickBot="1" x14ac:dyDescent="0.25">
      <c r="A156" s="808"/>
      <c r="B156" s="775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34.907940000000004</v>
      </c>
      <c r="H156" s="141">
        <f>(H155*1.73*380*0.9)/1000</f>
        <v>20.116439999999997</v>
      </c>
      <c r="I156" s="142"/>
      <c r="J156" s="214"/>
    </row>
    <row r="157" spans="1:10" ht="18.75" thickBot="1" x14ac:dyDescent="0.25">
      <c r="A157" s="808"/>
      <c r="B157" s="775"/>
      <c r="C157" s="428"/>
      <c r="D157" s="3" t="s">
        <v>1508</v>
      </c>
      <c r="E157" s="421"/>
      <c r="F157" s="742">
        <f>(F156+G156+H156)</f>
        <v>114.19037999999999</v>
      </c>
      <c r="G157" s="743"/>
      <c r="H157" s="743"/>
      <c r="I157" s="744"/>
      <c r="J157" s="214"/>
    </row>
    <row r="158" spans="1:10" ht="19.5" thickBot="1" x14ac:dyDescent="0.25">
      <c r="A158" s="808"/>
      <c r="B158" s="775"/>
      <c r="C158" s="431"/>
      <c r="D158" s="816"/>
      <c r="E158" s="817"/>
      <c r="F158" s="818"/>
      <c r="G158" s="818"/>
      <c r="H158" s="818"/>
      <c r="I158" s="819"/>
    </row>
    <row r="159" spans="1:10" ht="36.75" thickBot="1" x14ac:dyDescent="0.25">
      <c r="A159" s="808"/>
      <c r="B159" s="775"/>
      <c r="C159" s="414" t="s">
        <v>1630</v>
      </c>
      <c r="D159" s="130" t="s">
        <v>1519</v>
      </c>
      <c r="E159" s="417" t="s">
        <v>1629</v>
      </c>
      <c r="F159" s="175" t="str">
        <f>'Данные по ТП'!C68</f>
        <v>ТМ-400/10</v>
      </c>
      <c r="G159" s="132" t="s">
        <v>1544</v>
      </c>
      <c r="H159" s="131" t="s">
        <v>5</v>
      </c>
      <c r="I159" s="133">
        <f>'Данные по ТП'!F68</f>
        <v>4341</v>
      </c>
    </row>
    <row r="160" spans="1:10" ht="19.5" thickBot="1" x14ac:dyDescent="0.25">
      <c r="A160" s="808"/>
      <c r="B160" s="775"/>
      <c r="C160" s="428">
        <v>9</v>
      </c>
      <c r="D160" s="182" t="s">
        <v>281</v>
      </c>
      <c r="E160" s="442"/>
      <c r="F160" s="158"/>
      <c r="G160" s="158"/>
      <c r="H160" s="158"/>
      <c r="I160" s="158"/>
    </row>
    <row r="161" spans="1:12" ht="19.5" thickBot="1" x14ac:dyDescent="0.25">
      <c r="A161" s="808"/>
      <c r="B161" s="775"/>
      <c r="C161" s="428">
        <v>10</v>
      </c>
      <c r="D161" s="182" t="s">
        <v>302</v>
      </c>
      <c r="E161" s="442"/>
      <c r="F161" s="158">
        <v>0</v>
      </c>
      <c r="G161" s="158">
        <v>0</v>
      </c>
      <c r="H161" s="158">
        <v>0</v>
      </c>
      <c r="I161" s="158">
        <v>7</v>
      </c>
      <c r="L161" s="178"/>
    </row>
    <row r="162" spans="1:12" ht="19.5" thickBot="1" x14ac:dyDescent="0.25">
      <c r="A162" s="808"/>
      <c r="B162" s="775"/>
      <c r="C162" s="428">
        <v>11</v>
      </c>
      <c r="D162" s="182" t="s">
        <v>303</v>
      </c>
      <c r="E162" s="442"/>
      <c r="F162" s="158"/>
      <c r="G162" s="158"/>
      <c r="H162" s="158"/>
      <c r="I162" s="158"/>
    </row>
    <row r="163" spans="1:12" ht="19.5" thickBot="1" x14ac:dyDescent="0.25">
      <c r="A163" s="808"/>
      <c r="B163" s="775"/>
      <c r="C163" s="428">
        <v>12</v>
      </c>
      <c r="D163" s="182" t="s">
        <v>304</v>
      </c>
      <c r="E163" s="442"/>
      <c r="F163" s="158">
        <v>19</v>
      </c>
      <c r="G163" s="158">
        <v>26</v>
      </c>
      <c r="H163" s="158">
        <v>2</v>
      </c>
      <c r="I163" s="158">
        <v>17</v>
      </c>
    </row>
    <row r="164" spans="1:12" ht="19.5" thickBot="1" x14ac:dyDescent="0.25">
      <c r="A164" s="808"/>
      <c r="B164" s="775"/>
      <c r="C164" s="428">
        <v>13</v>
      </c>
      <c r="D164" s="182" t="s">
        <v>305</v>
      </c>
      <c r="E164" s="442"/>
      <c r="F164" s="158">
        <v>35</v>
      </c>
      <c r="G164" s="158">
        <v>29</v>
      </c>
      <c r="H164" s="158">
        <v>59</v>
      </c>
      <c r="I164" s="158">
        <v>24</v>
      </c>
    </row>
    <row r="165" spans="1:12" ht="19.5" thickBot="1" x14ac:dyDescent="0.25">
      <c r="A165" s="808"/>
      <c r="B165" s="775"/>
      <c r="C165" s="428">
        <v>14</v>
      </c>
      <c r="D165" s="182" t="s">
        <v>306</v>
      </c>
      <c r="E165" s="442"/>
      <c r="F165" s="158">
        <v>90</v>
      </c>
      <c r="G165" s="158">
        <v>70</v>
      </c>
      <c r="H165" s="158">
        <v>54</v>
      </c>
      <c r="I165" s="158">
        <v>25</v>
      </c>
    </row>
    <row r="166" spans="1:12" ht="19.5" thickBot="1" x14ac:dyDescent="0.25">
      <c r="A166" s="808"/>
      <c r="B166" s="775"/>
      <c r="C166" s="428">
        <v>15</v>
      </c>
      <c r="D166" s="182" t="s">
        <v>307</v>
      </c>
      <c r="E166" s="442"/>
      <c r="F166" s="158">
        <v>27</v>
      </c>
      <c r="G166" s="158">
        <v>56</v>
      </c>
      <c r="H166" s="158">
        <v>30</v>
      </c>
      <c r="I166" s="158">
        <v>25</v>
      </c>
    </row>
    <row r="167" spans="1:12" ht="19.5" thickBot="1" x14ac:dyDescent="0.25">
      <c r="A167" s="808"/>
      <c r="B167" s="775"/>
      <c r="C167" s="428">
        <v>16</v>
      </c>
      <c r="D167" s="182" t="s">
        <v>1217</v>
      </c>
      <c r="E167" s="442"/>
      <c r="F167" s="158"/>
      <c r="G167" s="158"/>
      <c r="H167" s="158"/>
      <c r="I167" s="158"/>
    </row>
    <row r="168" spans="1:12" ht="18.75" thickBot="1" x14ac:dyDescent="0.3">
      <c r="A168" s="808"/>
      <c r="B168" s="775"/>
      <c r="C168" s="433"/>
      <c r="D168" s="204"/>
      <c r="E168" s="466"/>
      <c r="F168" s="205"/>
      <c r="G168" s="204"/>
      <c r="H168" s="204"/>
      <c r="I168" s="204"/>
    </row>
    <row r="169" spans="1:12" ht="18.75" thickBot="1" x14ac:dyDescent="0.3">
      <c r="A169" s="808"/>
      <c r="B169" s="775"/>
      <c r="C169" s="433"/>
      <c r="D169" s="204"/>
      <c r="E169" s="466"/>
      <c r="F169" s="205"/>
      <c r="G169" s="204"/>
      <c r="H169" s="204"/>
      <c r="I169" s="204"/>
      <c r="J169" s="214"/>
    </row>
    <row r="170" spans="1:12" ht="19.5" thickBot="1" x14ac:dyDescent="0.25">
      <c r="A170" s="808"/>
      <c r="B170" s="775"/>
      <c r="C170" s="428"/>
      <c r="D170" s="3" t="s">
        <v>1505</v>
      </c>
      <c r="E170" s="420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14"/>
    </row>
    <row r="171" spans="1:12" ht="19.5" thickBot="1" x14ac:dyDescent="0.25">
      <c r="A171" s="808"/>
      <c r="B171" s="775"/>
      <c r="C171" s="428"/>
      <c r="D171" s="3" t="s">
        <v>1507</v>
      </c>
      <c r="E171" s="420"/>
      <c r="F171" s="141">
        <f>(F170*1.73*380*0.9)/1000</f>
        <v>101.17386</v>
      </c>
      <c r="G171" s="141">
        <f>(G170*1.73*380*0.9)/1000</f>
        <v>107.09045999999999</v>
      </c>
      <c r="H171" s="141">
        <f>(H170*1.73*380*0.9)/1000</f>
        <v>85.790700000000001</v>
      </c>
      <c r="I171" s="142"/>
    </row>
    <row r="172" spans="1:12" ht="18.75" thickBot="1" x14ac:dyDescent="0.25">
      <c r="A172" s="808"/>
      <c r="B172" s="775"/>
      <c r="C172" s="428"/>
      <c r="D172" s="3" t="s">
        <v>1509</v>
      </c>
      <c r="E172" s="421"/>
      <c r="F172" s="742">
        <f>(F171+G171+H171)</f>
        <v>294.05502000000001</v>
      </c>
      <c r="G172" s="743"/>
      <c r="H172" s="743"/>
      <c r="I172" s="744"/>
    </row>
    <row r="173" spans="1:12" ht="19.5" thickBot="1" x14ac:dyDescent="0.25">
      <c r="A173" s="809"/>
      <c r="B173" s="776"/>
      <c r="C173" s="433"/>
      <c r="D173" s="42" t="s">
        <v>88</v>
      </c>
      <c r="E173" s="425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12" ht="31.5" customHeight="1" thickBot="1" x14ac:dyDescent="0.3">
      <c r="A174" s="800"/>
      <c r="B174" s="794"/>
      <c r="C174" s="822"/>
      <c r="D174" s="794"/>
      <c r="E174" s="822"/>
      <c r="F174" s="794"/>
      <c r="G174" s="794"/>
      <c r="H174" s="794"/>
      <c r="I174" s="794"/>
    </row>
    <row r="175" spans="1:12" ht="36.75" thickBot="1" x14ac:dyDescent="0.25">
      <c r="A175" s="200" t="s">
        <v>1212</v>
      </c>
      <c r="B175" s="23"/>
      <c r="C175" s="414" t="s">
        <v>1630</v>
      </c>
      <c r="D175" s="130" t="s">
        <v>1543</v>
      </c>
      <c r="E175" s="417" t="s">
        <v>1629</v>
      </c>
      <c r="F175" s="175" t="str">
        <f>'Данные по ТП'!C69</f>
        <v>ТМ-400/10</v>
      </c>
      <c r="G175" s="132" t="s">
        <v>1544</v>
      </c>
      <c r="H175" s="131" t="s">
        <v>5</v>
      </c>
      <c r="I175" s="133">
        <f>'Данные по ТП'!F69</f>
        <v>9195</v>
      </c>
    </row>
    <row r="176" spans="1:12" ht="19.5" thickBot="1" x14ac:dyDescent="0.25">
      <c r="A176" s="728" t="s">
        <v>1214</v>
      </c>
      <c r="B176" s="731" t="s">
        <v>339</v>
      </c>
      <c r="C176" s="428">
        <v>1</v>
      </c>
      <c r="D176" s="182" t="s">
        <v>308</v>
      </c>
      <c r="E176" s="442"/>
      <c r="F176" s="158">
        <v>0</v>
      </c>
      <c r="G176" s="158">
        <v>0</v>
      </c>
      <c r="H176" s="158">
        <v>0</v>
      </c>
      <c r="I176" s="158">
        <v>6</v>
      </c>
    </row>
    <row r="177" spans="1:10" ht="19.5" thickBot="1" x14ac:dyDescent="0.25">
      <c r="A177" s="729"/>
      <c r="B177" s="732"/>
      <c r="C177" s="428">
        <v>2</v>
      </c>
      <c r="D177" s="182"/>
      <c r="E177" s="442"/>
      <c r="F177" s="158"/>
      <c r="G177" s="158"/>
      <c r="H177" s="158"/>
      <c r="I177" s="158"/>
    </row>
    <row r="178" spans="1:10" ht="19.5" thickBot="1" x14ac:dyDescent="0.25">
      <c r="A178" s="808"/>
      <c r="B178" s="825"/>
      <c r="C178" s="428">
        <v>3</v>
      </c>
      <c r="D178" s="182" t="s">
        <v>1069</v>
      </c>
      <c r="E178" s="442"/>
      <c r="F178" s="158">
        <v>44</v>
      </c>
      <c r="G178" s="158">
        <v>40</v>
      </c>
      <c r="H178" s="158">
        <v>36</v>
      </c>
      <c r="I178" s="158">
        <v>0</v>
      </c>
    </row>
    <row r="179" spans="1:10" ht="19.5" thickBot="1" x14ac:dyDescent="0.25">
      <c r="A179" s="808"/>
      <c r="B179" s="825"/>
      <c r="C179" s="428">
        <v>4</v>
      </c>
      <c r="D179" s="182" t="s">
        <v>1070</v>
      </c>
      <c r="E179" s="442"/>
      <c r="F179" s="158">
        <v>69</v>
      </c>
      <c r="G179" s="158">
        <v>59</v>
      </c>
      <c r="H179" s="158">
        <v>62</v>
      </c>
      <c r="I179" s="158">
        <v>22</v>
      </c>
    </row>
    <row r="180" spans="1:10" ht="19.5" thickBot="1" x14ac:dyDescent="0.25">
      <c r="A180" s="808"/>
      <c r="B180" s="825"/>
      <c r="C180" s="428">
        <v>6</v>
      </c>
      <c r="D180" s="182" t="s">
        <v>936</v>
      </c>
      <c r="E180" s="442"/>
      <c r="F180" s="158">
        <v>21</v>
      </c>
      <c r="G180" s="158">
        <v>11</v>
      </c>
      <c r="H180" s="158">
        <v>15</v>
      </c>
      <c r="I180" s="158">
        <v>6</v>
      </c>
    </row>
    <row r="181" spans="1:10" ht="21.75" customHeight="1" thickBot="1" x14ac:dyDescent="0.25">
      <c r="A181" s="808"/>
      <c r="B181" s="825"/>
      <c r="C181" s="428">
        <v>7</v>
      </c>
      <c r="D181" s="182" t="s">
        <v>1071</v>
      </c>
      <c r="E181" s="442"/>
      <c r="F181" s="158">
        <v>52</v>
      </c>
      <c r="G181" s="158">
        <v>50</v>
      </c>
      <c r="H181" s="158">
        <v>30</v>
      </c>
      <c r="I181" s="158">
        <v>1</v>
      </c>
    </row>
    <row r="182" spans="1:10" ht="19.5" thickBot="1" x14ac:dyDescent="0.3">
      <c r="A182" s="808"/>
      <c r="B182" s="825"/>
      <c r="C182" s="433"/>
      <c r="D182" s="204"/>
      <c r="E182" s="446"/>
      <c r="F182" s="158"/>
      <c r="G182" s="158"/>
      <c r="H182" s="158"/>
      <c r="I182" s="158"/>
    </row>
    <row r="183" spans="1:10" ht="18.75" thickBot="1" x14ac:dyDescent="0.3">
      <c r="A183" s="808"/>
      <c r="B183" s="825"/>
      <c r="C183" s="433"/>
      <c r="D183" s="204"/>
      <c r="E183" s="466"/>
      <c r="F183" s="205"/>
      <c r="G183" s="204"/>
      <c r="H183" s="204"/>
      <c r="I183" s="204"/>
    </row>
    <row r="184" spans="1:10" ht="19.5" thickBot="1" x14ac:dyDescent="0.25">
      <c r="A184" s="808"/>
      <c r="B184" s="825"/>
      <c r="C184" s="428"/>
      <c r="D184" s="3" t="s">
        <v>1506</v>
      </c>
      <c r="E184" s="420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14"/>
    </row>
    <row r="185" spans="1:10" ht="19.5" thickBot="1" x14ac:dyDescent="0.25">
      <c r="A185" s="808"/>
      <c r="B185" s="825"/>
      <c r="C185" s="428"/>
      <c r="D185" s="3" t="s">
        <v>1507</v>
      </c>
      <c r="E185" s="420"/>
      <c r="F185" s="141">
        <f>(F184*1.73*380*0.9)/1000</f>
        <v>110.04876</v>
      </c>
      <c r="G185" s="141">
        <f>(G184*1.73*380*0.9)/1000</f>
        <v>94.665600000000012</v>
      </c>
      <c r="H185" s="141">
        <f>(H184*1.73*380*0.9)/1000</f>
        <v>84.607380000000006</v>
      </c>
      <c r="I185" s="142"/>
      <c r="J185" s="214"/>
    </row>
    <row r="186" spans="1:10" ht="18.75" thickBot="1" x14ac:dyDescent="0.25">
      <c r="A186" s="808"/>
      <c r="B186" s="825"/>
      <c r="C186" s="428"/>
      <c r="D186" s="3" t="s">
        <v>1508</v>
      </c>
      <c r="E186" s="421"/>
      <c r="F186" s="742">
        <f>(F185+G185+H185)</f>
        <v>289.32173999999998</v>
      </c>
      <c r="G186" s="743"/>
      <c r="H186" s="743"/>
      <c r="I186" s="744"/>
      <c r="J186" s="214"/>
    </row>
    <row r="187" spans="1:10" ht="19.5" thickBot="1" x14ac:dyDescent="0.25">
      <c r="A187" s="808"/>
      <c r="B187" s="825"/>
      <c r="C187" s="431"/>
      <c r="D187" s="765"/>
      <c r="E187" s="810"/>
      <c r="F187" s="766"/>
      <c r="G187" s="766"/>
      <c r="H187" s="766"/>
      <c r="I187" s="779"/>
    </row>
    <row r="188" spans="1:10" ht="36.75" thickBot="1" x14ac:dyDescent="0.25">
      <c r="A188" s="808"/>
      <c r="B188" s="825"/>
      <c r="C188" s="414" t="s">
        <v>1630</v>
      </c>
      <c r="D188" s="130" t="s">
        <v>1519</v>
      </c>
      <c r="E188" s="417" t="s">
        <v>1629</v>
      </c>
      <c r="F188" s="175" t="str">
        <f>'Данные по ТП'!C70</f>
        <v>ТМ-630/10</v>
      </c>
      <c r="G188" s="132" t="s">
        <v>1544</v>
      </c>
      <c r="H188" s="131" t="s">
        <v>5</v>
      </c>
      <c r="I188" s="133">
        <f>'Данные по ТП'!F70</f>
        <v>40906</v>
      </c>
    </row>
    <row r="189" spans="1:10" ht="19.5" thickBot="1" x14ac:dyDescent="0.25">
      <c r="A189" s="808"/>
      <c r="B189" s="825"/>
      <c r="C189" s="428">
        <v>9</v>
      </c>
      <c r="D189" s="182" t="s">
        <v>937</v>
      </c>
      <c r="E189" s="442"/>
      <c r="F189" s="158">
        <v>1</v>
      </c>
      <c r="G189" s="158">
        <v>1</v>
      </c>
      <c r="H189" s="158">
        <v>1</v>
      </c>
      <c r="I189" s="158">
        <v>0</v>
      </c>
    </row>
    <row r="190" spans="1:10" ht="19.5" thickBot="1" x14ac:dyDescent="0.25">
      <c r="A190" s="808"/>
      <c r="B190" s="825"/>
      <c r="C190" s="428">
        <v>10</v>
      </c>
      <c r="D190" s="182" t="s">
        <v>938</v>
      </c>
      <c r="E190" s="442"/>
      <c r="F190" s="158">
        <v>81</v>
      </c>
      <c r="G190" s="158">
        <v>66</v>
      </c>
      <c r="H190" s="158">
        <v>65</v>
      </c>
      <c r="I190" s="158">
        <v>30</v>
      </c>
    </row>
    <row r="191" spans="1:10" ht="19.5" thickBot="1" x14ac:dyDescent="0.25">
      <c r="A191" s="808"/>
      <c r="B191" s="825"/>
      <c r="C191" s="428">
        <v>11</v>
      </c>
      <c r="D191" s="182" t="s">
        <v>1216</v>
      </c>
      <c r="E191" s="442"/>
      <c r="F191" s="158"/>
      <c r="G191" s="158"/>
      <c r="H191" s="158">
        <v>2</v>
      </c>
      <c r="I191" s="158">
        <v>2</v>
      </c>
    </row>
    <row r="192" spans="1:10" ht="19.5" thickBot="1" x14ac:dyDescent="0.25">
      <c r="A192" s="808"/>
      <c r="B192" s="825"/>
      <c r="C192" s="428">
        <v>12</v>
      </c>
      <c r="D192" s="182" t="s">
        <v>309</v>
      </c>
      <c r="E192" s="442"/>
      <c r="F192" s="158">
        <v>1</v>
      </c>
      <c r="G192" s="158">
        <v>1</v>
      </c>
      <c r="H192" s="158">
        <v>6</v>
      </c>
      <c r="I192" s="158">
        <v>11</v>
      </c>
    </row>
    <row r="193" spans="1:10" ht="19.5" thickBot="1" x14ac:dyDescent="0.3">
      <c r="A193" s="808"/>
      <c r="B193" s="825"/>
      <c r="C193" s="433"/>
      <c r="D193" s="204"/>
      <c r="E193" s="446"/>
      <c r="F193" s="158"/>
      <c r="G193" s="158"/>
      <c r="H193" s="158"/>
      <c r="I193" s="158"/>
    </row>
    <row r="194" spans="1:10" ht="18.75" thickBot="1" x14ac:dyDescent="0.3">
      <c r="A194" s="808"/>
      <c r="B194" s="825"/>
      <c r="C194" s="433"/>
      <c r="D194" s="204"/>
      <c r="E194" s="466"/>
      <c r="F194" s="205"/>
      <c r="G194" s="204"/>
      <c r="H194" s="204"/>
      <c r="I194" s="204"/>
    </row>
    <row r="195" spans="1:10" ht="18.75" thickBot="1" x14ac:dyDescent="0.3">
      <c r="A195" s="808"/>
      <c r="B195" s="825"/>
      <c r="C195" s="433"/>
      <c r="D195" s="204"/>
      <c r="E195" s="466"/>
      <c r="F195" s="205"/>
      <c r="G195" s="204"/>
      <c r="H195" s="204"/>
      <c r="I195" s="204"/>
      <c r="J195" s="214"/>
    </row>
    <row r="196" spans="1:10" ht="19.5" thickBot="1" x14ac:dyDescent="0.25">
      <c r="A196" s="808"/>
      <c r="B196" s="825"/>
      <c r="C196" s="428"/>
      <c r="D196" s="3" t="s">
        <v>1505</v>
      </c>
      <c r="E196" s="420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14"/>
    </row>
    <row r="197" spans="1:10" ht="19.5" thickBot="1" x14ac:dyDescent="0.25">
      <c r="A197" s="808"/>
      <c r="B197" s="825"/>
      <c r="C197" s="428"/>
      <c r="D197" s="3" t="s">
        <v>1507</v>
      </c>
      <c r="E197" s="420"/>
      <c r="F197" s="141">
        <f>(F196*1.73*380*0.9)/1000</f>
        <v>49.107780000000005</v>
      </c>
      <c r="G197" s="141">
        <f>(G196*1.73*380*0.9)/1000</f>
        <v>40.232879999999994</v>
      </c>
      <c r="H197" s="141">
        <f>(H196*1.73*380*0.9)/1000</f>
        <v>43.782840000000007</v>
      </c>
      <c r="I197" s="142"/>
    </row>
    <row r="198" spans="1:10" ht="18.75" thickBot="1" x14ac:dyDescent="0.25">
      <c r="A198" s="808"/>
      <c r="B198" s="825"/>
      <c r="C198" s="428"/>
      <c r="D198" s="3" t="s">
        <v>1509</v>
      </c>
      <c r="E198" s="421"/>
      <c r="F198" s="742">
        <f>(F197+G197+H197)</f>
        <v>133.12350000000001</v>
      </c>
      <c r="G198" s="743"/>
      <c r="H198" s="743"/>
      <c r="I198" s="744"/>
    </row>
    <row r="199" spans="1:10" ht="19.5" thickBot="1" x14ac:dyDescent="0.25">
      <c r="A199" s="809"/>
      <c r="B199" s="826"/>
      <c r="C199" s="433"/>
      <c r="D199" s="42" t="s">
        <v>88</v>
      </c>
      <c r="E199" s="425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10" ht="39" customHeight="1" thickBot="1" x14ac:dyDescent="0.3">
      <c r="A200" s="820"/>
      <c r="B200" s="794"/>
      <c r="C200" s="822"/>
      <c r="D200" s="794"/>
      <c r="E200" s="822"/>
      <c r="F200" s="794"/>
      <c r="G200" s="794"/>
      <c r="H200" s="794"/>
      <c r="I200" s="794"/>
    </row>
    <row r="201" spans="1:10" ht="36.75" thickBot="1" x14ac:dyDescent="0.25">
      <c r="A201" s="203" t="s">
        <v>1218</v>
      </c>
      <c r="B201" s="23"/>
      <c r="C201" s="414" t="s">
        <v>1630</v>
      </c>
      <c r="D201" s="130" t="s">
        <v>1543</v>
      </c>
      <c r="E201" s="417" t="s">
        <v>1629</v>
      </c>
      <c r="F201" s="175" t="str">
        <f>'Данные по ТП'!C71</f>
        <v>ТМ-630/10</v>
      </c>
      <c r="G201" s="132" t="s">
        <v>1544</v>
      </c>
      <c r="H201" s="131" t="s">
        <v>5</v>
      </c>
      <c r="I201" s="133">
        <f>'Данные по ТП'!F71</f>
        <v>13085</v>
      </c>
    </row>
    <row r="202" spans="1:10" ht="19.5" thickBot="1" x14ac:dyDescent="0.25">
      <c r="A202" s="728" t="s">
        <v>1195</v>
      </c>
      <c r="B202" s="731" t="s">
        <v>340</v>
      </c>
      <c r="C202" s="428">
        <v>1</v>
      </c>
      <c r="D202" s="182" t="s">
        <v>310</v>
      </c>
      <c r="E202" s="442"/>
      <c r="F202" s="158">
        <v>85</v>
      </c>
      <c r="G202" s="158">
        <v>110</v>
      </c>
      <c r="H202" s="158">
        <v>92</v>
      </c>
      <c r="I202" s="158">
        <v>10</v>
      </c>
    </row>
    <row r="203" spans="1:10" ht="19.5" thickBot="1" x14ac:dyDescent="0.25">
      <c r="A203" s="808"/>
      <c r="B203" s="775"/>
      <c r="C203" s="428">
        <v>2</v>
      </c>
      <c r="D203" s="182" t="s">
        <v>311</v>
      </c>
      <c r="E203" s="442"/>
      <c r="F203" s="158">
        <v>0</v>
      </c>
      <c r="G203" s="158">
        <v>0</v>
      </c>
      <c r="H203" s="158">
        <v>0</v>
      </c>
      <c r="I203" s="158">
        <v>0</v>
      </c>
    </row>
    <row r="204" spans="1:10" ht="19.5" thickBot="1" x14ac:dyDescent="0.25">
      <c r="A204" s="808"/>
      <c r="B204" s="775"/>
      <c r="C204" s="428">
        <v>3</v>
      </c>
      <c r="D204" s="182" t="s">
        <v>312</v>
      </c>
      <c r="E204" s="442"/>
      <c r="F204" s="158">
        <v>55</v>
      </c>
      <c r="G204" s="158">
        <v>35</v>
      </c>
      <c r="H204" s="158">
        <v>25</v>
      </c>
      <c r="I204" s="158">
        <v>15</v>
      </c>
    </row>
    <row r="205" spans="1:10" ht="19.5" thickBot="1" x14ac:dyDescent="0.25">
      <c r="A205" s="808"/>
      <c r="B205" s="775"/>
      <c r="C205" s="428">
        <v>4</v>
      </c>
      <c r="D205" s="182" t="s">
        <v>313</v>
      </c>
      <c r="E205" s="442"/>
      <c r="F205" s="158">
        <v>92</v>
      </c>
      <c r="G205" s="158">
        <v>76</v>
      </c>
      <c r="H205" s="158">
        <v>110</v>
      </c>
      <c r="I205" s="158">
        <v>24</v>
      </c>
    </row>
    <row r="206" spans="1:10" ht="19.5" thickBot="1" x14ac:dyDescent="0.25">
      <c r="A206" s="808"/>
      <c r="B206" s="775"/>
      <c r="C206" s="428">
        <v>5</v>
      </c>
      <c r="D206" s="182" t="s">
        <v>314</v>
      </c>
      <c r="E206" s="442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808"/>
      <c r="B207" s="775"/>
      <c r="C207" s="428">
        <v>6</v>
      </c>
      <c r="D207" s="182" t="s">
        <v>315</v>
      </c>
      <c r="E207" s="442"/>
      <c r="F207" s="158">
        <v>30</v>
      </c>
      <c r="G207" s="158">
        <v>26</v>
      </c>
      <c r="H207" s="158">
        <v>19</v>
      </c>
      <c r="I207" s="158">
        <v>8</v>
      </c>
    </row>
    <row r="208" spans="1:10" ht="19.5" thickBot="1" x14ac:dyDescent="0.25">
      <c r="A208" s="808"/>
      <c r="B208" s="775"/>
      <c r="C208" s="428">
        <v>7</v>
      </c>
      <c r="D208" s="182" t="s">
        <v>316</v>
      </c>
      <c r="E208" s="442"/>
      <c r="F208" s="158">
        <v>92</v>
      </c>
      <c r="G208" s="158">
        <v>91</v>
      </c>
      <c r="H208" s="158">
        <v>55</v>
      </c>
      <c r="I208" s="158">
        <v>31</v>
      </c>
    </row>
    <row r="209" spans="1:10" ht="38.25" thickBot="1" x14ac:dyDescent="0.25">
      <c r="A209" s="808"/>
      <c r="B209" s="775"/>
      <c r="C209" s="428">
        <v>8</v>
      </c>
      <c r="D209" s="182" t="s">
        <v>1072</v>
      </c>
      <c r="E209" s="442"/>
      <c r="F209" s="158">
        <v>0</v>
      </c>
      <c r="G209" s="158">
        <v>0</v>
      </c>
      <c r="H209" s="158">
        <v>0</v>
      </c>
      <c r="I209" s="158">
        <v>0</v>
      </c>
    </row>
    <row r="210" spans="1:10" ht="18.75" thickBot="1" x14ac:dyDescent="0.3">
      <c r="A210" s="808"/>
      <c r="B210" s="775"/>
      <c r="C210" s="433"/>
      <c r="D210" s="204"/>
      <c r="E210" s="466"/>
      <c r="F210" s="205"/>
      <c r="G210" s="204"/>
      <c r="H210" s="204"/>
      <c r="I210" s="204"/>
    </row>
    <row r="211" spans="1:10" ht="18.75" thickBot="1" x14ac:dyDescent="0.3">
      <c r="A211" s="808"/>
      <c r="B211" s="775"/>
      <c r="C211" s="428"/>
      <c r="D211" s="3" t="s">
        <v>1506</v>
      </c>
      <c r="E211" s="420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14"/>
    </row>
    <row r="212" spans="1:10" ht="19.5" thickBot="1" x14ac:dyDescent="0.25">
      <c r="A212" s="808"/>
      <c r="B212" s="775"/>
      <c r="C212" s="428"/>
      <c r="D212" s="3" t="s">
        <v>1507</v>
      </c>
      <c r="E212" s="420"/>
      <c r="F212" s="141">
        <f>(F211*1.73*380*0.9)/1000</f>
        <v>209.44763999999998</v>
      </c>
      <c r="G212" s="141">
        <f>(G211*1.73*380*0.9)/1000</f>
        <v>199.98108000000002</v>
      </c>
      <c r="H212" s="141">
        <f>(H211*1.73*380*0.9)/1000</f>
        <v>178.08966000000001</v>
      </c>
      <c r="I212" s="142"/>
      <c r="J212" s="214"/>
    </row>
    <row r="213" spans="1:10" ht="18.75" thickBot="1" x14ac:dyDescent="0.25">
      <c r="A213" s="808"/>
      <c r="B213" s="775"/>
      <c r="C213" s="428"/>
      <c r="D213" s="3" t="s">
        <v>1508</v>
      </c>
      <c r="E213" s="421"/>
      <c r="F213" s="742">
        <f>(F212+G212+H212)</f>
        <v>587.51837999999998</v>
      </c>
      <c r="G213" s="743"/>
      <c r="H213" s="743"/>
      <c r="I213" s="744"/>
      <c r="J213" s="214"/>
    </row>
    <row r="214" spans="1:10" ht="19.5" thickBot="1" x14ac:dyDescent="0.25">
      <c r="A214" s="808"/>
      <c r="B214" s="775"/>
      <c r="C214" s="431"/>
      <c r="D214" s="765"/>
      <c r="E214" s="810"/>
      <c r="F214" s="766"/>
      <c r="G214" s="766"/>
      <c r="H214" s="766"/>
      <c r="I214" s="779"/>
    </row>
    <row r="215" spans="1:10" ht="36.75" thickBot="1" x14ac:dyDescent="0.25">
      <c r="A215" s="808"/>
      <c r="B215" s="775"/>
      <c r="C215" s="414" t="s">
        <v>1630</v>
      </c>
      <c r="D215" s="130" t="s">
        <v>1519</v>
      </c>
      <c r="E215" s="417" t="s">
        <v>1629</v>
      </c>
      <c r="F215" s="175" t="str">
        <f>'Данные по ТП'!C72</f>
        <v>ТМ-630/10</v>
      </c>
      <c r="G215" s="132" t="s">
        <v>1544</v>
      </c>
      <c r="H215" s="131" t="s">
        <v>5</v>
      </c>
      <c r="I215" s="133">
        <f>'Данные по ТП'!F72</f>
        <v>1203</v>
      </c>
    </row>
    <row r="216" spans="1:10" ht="19.5" thickBot="1" x14ac:dyDescent="0.25">
      <c r="A216" s="808"/>
      <c r="B216" s="775"/>
      <c r="C216" s="428">
        <v>9</v>
      </c>
      <c r="D216" s="182" t="s">
        <v>317</v>
      </c>
      <c r="E216" s="442"/>
      <c r="F216" s="158">
        <v>12</v>
      </c>
      <c r="G216" s="158">
        <v>15</v>
      </c>
      <c r="H216" s="158">
        <v>12</v>
      </c>
      <c r="I216" s="158">
        <v>3</v>
      </c>
    </row>
    <row r="217" spans="1:10" ht="19.5" thickBot="1" x14ac:dyDescent="0.25">
      <c r="A217" s="808"/>
      <c r="B217" s="775"/>
      <c r="C217" s="428">
        <v>10</v>
      </c>
      <c r="D217" s="182" t="s">
        <v>318</v>
      </c>
      <c r="E217" s="442"/>
      <c r="F217" s="158">
        <v>0</v>
      </c>
      <c r="G217" s="158">
        <v>0</v>
      </c>
      <c r="H217" s="158">
        <v>0</v>
      </c>
      <c r="I217" s="158">
        <v>0</v>
      </c>
    </row>
    <row r="218" spans="1:10" ht="20.25" customHeight="1" thickBot="1" x14ac:dyDescent="0.25">
      <c r="A218" s="808"/>
      <c r="B218" s="775"/>
      <c r="C218" s="428">
        <v>11</v>
      </c>
      <c r="D218" s="182" t="s">
        <v>319</v>
      </c>
      <c r="E218" s="442"/>
      <c r="F218" s="158" t="s">
        <v>1197</v>
      </c>
      <c r="G218" s="158"/>
      <c r="H218" s="158"/>
      <c r="I218" s="158"/>
    </row>
    <row r="219" spans="1:10" ht="19.5" thickBot="1" x14ac:dyDescent="0.25">
      <c r="A219" s="808"/>
      <c r="B219" s="775"/>
      <c r="C219" s="428">
        <v>12</v>
      </c>
      <c r="D219" s="182" t="s">
        <v>320</v>
      </c>
      <c r="E219" s="442"/>
      <c r="F219" s="158">
        <v>50</v>
      </c>
      <c r="G219" s="158">
        <v>55</v>
      </c>
      <c r="H219" s="158">
        <v>30</v>
      </c>
      <c r="I219" s="158">
        <v>25</v>
      </c>
    </row>
    <row r="220" spans="1:10" ht="19.5" thickBot="1" x14ac:dyDescent="0.25">
      <c r="A220" s="808"/>
      <c r="B220" s="775"/>
      <c r="C220" s="428">
        <v>13</v>
      </c>
      <c r="D220" s="182" t="s">
        <v>321</v>
      </c>
      <c r="E220" s="442"/>
      <c r="F220" s="158">
        <v>130</v>
      </c>
      <c r="G220" s="158">
        <v>107</v>
      </c>
      <c r="H220" s="158">
        <v>120</v>
      </c>
      <c r="I220" s="158">
        <v>13</v>
      </c>
    </row>
    <row r="221" spans="1:10" ht="19.5" thickBot="1" x14ac:dyDescent="0.25">
      <c r="A221" s="808"/>
      <c r="B221" s="775"/>
      <c r="C221" s="428">
        <v>14</v>
      </c>
      <c r="D221" s="182" t="s">
        <v>322</v>
      </c>
      <c r="E221" s="442"/>
      <c r="F221" s="158">
        <v>20</v>
      </c>
      <c r="G221" s="158">
        <v>7</v>
      </c>
      <c r="H221" s="158">
        <v>37</v>
      </c>
      <c r="I221" s="158">
        <v>6</v>
      </c>
    </row>
    <row r="222" spans="1:10" ht="19.5" thickBot="1" x14ac:dyDescent="0.25">
      <c r="A222" s="808"/>
      <c r="B222" s="775"/>
      <c r="C222" s="428">
        <v>15</v>
      </c>
      <c r="D222" s="182" t="s">
        <v>57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38.25" thickBot="1" x14ac:dyDescent="0.25">
      <c r="A223" s="808"/>
      <c r="B223" s="775"/>
      <c r="C223" s="428">
        <v>16</v>
      </c>
      <c r="D223" s="182" t="s">
        <v>1073</v>
      </c>
      <c r="E223" s="442"/>
      <c r="F223" s="158">
        <v>120</v>
      </c>
      <c r="G223" s="158">
        <v>120</v>
      </c>
      <c r="H223" s="158">
        <v>125</v>
      </c>
      <c r="I223" s="158">
        <v>5</v>
      </c>
    </row>
    <row r="224" spans="1:10" ht="19.5" thickBot="1" x14ac:dyDescent="0.35">
      <c r="A224" s="808"/>
      <c r="B224" s="775"/>
      <c r="C224" s="428">
        <v>17</v>
      </c>
      <c r="D224" s="182" t="s">
        <v>323</v>
      </c>
      <c r="E224" s="442"/>
      <c r="F224" s="218">
        <v>10</v>
      </c>
      <c r="G224" s="218">
        <v>10</v>
      </c>
      <c r="H224" s="218">
        <v>12</v>
      </c>
      <c r="I224" s="218">
        <v>0</v>
      </c>
    </row>
    <row r="225" spans="1:10" ht="18.75" thickBot="1" x14ac:dyDescent="0.3">
      <c r="A225" s="808"/>
      <c r="B225" s="775"/>
      <c r="C225" s="433"/>
      <c r="D225" s="204"/>
      <c r="E225" s="466"/>
      <c r="F225" s="205"/>
      <c r="G225" s="204"/>
      <c r="H225" s="204"/>
      <c r="I225" s="204"/>
    </row>
    <row r="226" spans="1:10" ht="18.75" thickBot="1" x14ac:dyDescent="0.3">
      <c r="A226" s="808"/>
      <c r="B226" s="775"/>
      <c r="C226" s="433"/>
      <c r="D226" s="204"/>
      <c r="E226" s="466"/>
      <c r="F226" s="205"/>
      <c r="G226" s="204"/>
      <c r="H226" s="204"/>
      <c r="I226" s="204"/>
      <c r="J226" s="214"/>
    </row>
    <row r="227" spans="1:10" ht="18.75" thickBot="1" x14ac:dyDescent="0.3">
      <c r="A227" s="808"/>
      <c r="B227" s="775"/>
      <c r="C227" s="428"/>
      <c r="D227" s="3" t="s">
        <v>1505</v>
      </c>
      <c r="E227" s="420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10" ht="19.5" thickBot="1" x14ac:dyDescent="0.25">
      <c r="A228" s="808"/>
      <c r="B228" s="775"/>
      <c r="C228" s="428"/>
      <c r="D228" s="3" t="s">
        <v>1507</v>
      </c>
      <c r="E228" s="420"/>
      <c r="F228" s="141">
        <f>(F227*1.73*380*0.9)/1000</f>
        <v>202.34772000000001</v>
      </c>
      <c r="G228" s="141">
        <f>(G227*1.73*380*0.9)/1000</f>
        <v>185.78124000000003</v>
      </c>
      <c r="H228" s="141">
        <f>(H227*1.73*380*0.9)/1000</f>
        <v>198.79776000000001</v>
      </c>
      <c r="I228" s="142"/>
    </row>
    <row r="229" spans="1:10" ht="18.75" thickBot="1" x14ac:dyDescent="0.25">
      <c r="A229" s="808"/>
      <c r="B229" s="775"/>
      <c r="C229" s="428"/>
      <c r="D229" s="3" t="s">
        <v>1509</v>
      </c>
      <c r="E229" s="421"/>
      <c r="F229" s="742">
        <f>(F228+G228+H228)</f>
        <v>586.92672000000005</v>
      </c>
      <c r="G229" s="743"/>
      <c r="H229" s="743"/>
      <c r="I229" s="744"/>
    </row>
    <row r="230" spans="1:10" ht="19.5" thickBot="1" x14ac:dyDescent="0.25">
      <c r="A230" s="809"/>
      <c r="B230" s="776"/>
      <c r="C230" s="433"/>
      <c r="D230" s="42" t="s">
        <v>88</v>
      </c>
      <c r="E230" s="425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10" ht="29.25" customHeight="1" thickBot="1" x14ac:dyDescent="0.3">
      <c r="A231" s="793"/>
      <c r="B231" s="794"/>
      <c r="C231" s="822"/>
      <c r="D231" s="794"/>
      <c r="E231" s="822"/>
      <c r="F231" s="794"/>
      <c r="G231" s="794"/>
      <c r="H231" s="794"/>
      <c r="I231" s="794"/>
    </row>
    <row r="232" spans="1:10" ht="36.75" thickBot="1" x14ac:dyDescent="0.25">
      <c r="A232" s="203" t="s">
        <v>1219</v>
      </c>
      <c r="B232" s="23"/>
      <c r="C232" s="414" t="s">
        <v>1630</v>
      </c>
      <c r="D232" s="130" t="s">
        <v>1543</v>
      </c>
      <c r="E232" s="417" t="s">
        <v>1629</v>
      </c>
      <c r="F232" s="175" t="str">
        <f>'Данные по ТП'!C73</f>
        <v>ТМ-630/10</v>
      </c>
      <c r="G232" s="132" t="s">
        <v>1544</v>
      </c>
      <c r="H232" s="131" t="s">
        <v>5</v>
      </c>
      <c r="I232" s="133">
        <f>'Данные по ТП'!F73</f>
        <v>65883</v>
      </c>
    </row>
    <row r="233" spans="1:10" ht="19.5" customHeight="1" thickBot="1" x14ac:dyDescent="0.25">
      <c r="A233" s="728" t="s">
        <v>1195</v>
      </c>
      <c r="B233" s="731" t="s">
        <v>341</v>
      </c>
      <c r="C233" s="428">
        <v>1</v>
      </c>
      <c r="D233" s="182" t="s">
        <v>1074</v>
      </c>
      <c r="E233" s="442"/>
      <c r="F233" s="158" t="s">
        <v>1197</v>
      </c>
      <c r="G233" s="158"/>
      <c r="H233" s="158"/>
      <c r="I233" s="158"/>
    </row>
    <row r="234" spans="1:10" ht="19.5" thickBot="1" x14ac:dyDescent="0.25">
      <c r="A234" s="729"/>
      <c r="B234" s="823"/>
      <c r="C234" s="428">
        <v>2</v>
      </c>
      <c r="D234" s="182" t="s">
        <v>324</v>
      </c>
      <c r="E234" s="442"/>
      <c r="F234" s="158">
        <v>17</v>
      </c>
      <c r="G234" s="158">
        <v>35</v>
      </c>
      <c r="H234" s="158">
        <v>20</v>
      </c>
      <c r="I234" s="158">
        <v>10</v>
      </c>
    </row>
    <row r="235" spans="1:10" ht="38.25" thickBot="1" x14ac:dyDescent="0.25">
      <c r="A235" s="729"/>
      <c r="B235" s="823"/>
      <c r="C235" s="428">
        <v>3</v>
      </c>
      <c r="D235" s="182" t="s">
        <v>1075</v>
      </c>
      <c r="E235" s="442"/>
      <c r="F235" s="158">
        <v>30</v>
      </c>
      <c r="G235" s="158">
        <v>50</v>
      </c>
      <c r="H235" s="158">
        <v>40</v>
      </c>
      <c r="I235" s="158">
        <v>15</v>
      </c>
    </row>
    <row r="236" spans="1:10" ht="19.5" thickBot="1" x14ac:dyDescent="0.25">
      <c r="A236" s="729"/>
      <c r="B236" s="823"/>
      <c r="C236" s="428">
        <v>4</v>
      </c>
      <c r="D236" s="182" t="s">
        <v>325</v>
      </c>
      <c r="E236" s="442"/>
      <c r="F236" s="158">
        <v>9</v>
      </c>
      <c r="G236" s="158">
        <v>31</v>
      </c>
      <c r="H236" s="158">
        <v>31</v>
      </c>
      <c r="I236" s="158">
        <v>26</v>
      </c>
    </row>
    <row r="237" spans="1:10" ht="19.5" thickBot="1" x14ac:dyDescent="0.25">
      <c r="A237" s="729"/>
      <c r="B237" s="823"/>
      <c r="C237" s="428">
        <v>13</v>
      </c>
      <c r="D237" s="182" t="s">
        <v>326</v>
      </c>
      <c r="E237" s="442"/>
      <c r="F237" s="158">
        <v>10</v>
      </c>
      <c r="G237" s="158">
        <v>10</v>
      </c>
      <c r="H237" s="158">
        <v>30</v>
      </c>
      <c r="I237" s="158">
        <v>20</v>
      </c>
    </row>
    <row r="238" spans="1:10" ht="18.75" thickBot="1" x14ac:dyDescent="0.3">
      <c r="A238" s="729"/>
      <c r="B238" s="823"/>
      <c r="C238" s="428"/>
      <c r="D238" s="3" t="s">
        <v>1506</v>
      </c>
      <c r="E238" s="420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 x14ac:dyDescent="0.25">
      <c r="A239" s="729"/>
      <c r="B239" s="823"/>
      <c r="C239" s="428"/>
      <c r="D239" s="3" t="s">
        <v>1507</v>
      </c>
      <c r="E239" s="420"/>
      <c r="F239" s="141">
        <f>(F238*1.73*380*0.9)/1000</f>
        <v>39.04956</v>
      </c>
      <c r="G239" s="141">
        <f>(G238*1.73*380*0.9)/1000</f>
        <v>74.549160000000001</v>
      </c>
      <c r="H239" s="141">
        <f>(H238*1.73*380*0.9)/1000</f>
        <v>71.590860000000006</v>
      </c>
      <c r="I239" s="142"/>
      <c r="J239" s="214"/>
    </row>
    <row r="240" spans="1:10" ht="18.75" thickBot="1" x14ac:dyDescent="0.25">
      <c r="A240" s="729"/>
      <c r="B240" s="823"/>
      <c r="C240" s="428"/>
      <c r="D240" s="3" t="s">
        <v>1508</v>
      </c>
      <c r="E240" s="421"/>
      <c r="F240" s="742">
        <f>(F239+G239+H239)</f>
        <v>185.18958000000001</v>
      </c>
      <c r="G240" s="743"/>
      <c r="H240" s="743"/>
      <c r="I240" s="744"/>
      <c r="J240" s="214"/>
    </row>
    <row r="241" spans="1:10" ht="19.5" thickBot="1" x14ac:dyDescent="0.25">
      <c r="A241" s="729"/>
      <c r="B241" s="823"/>
      <c r="C241" s="431"/>
      <c r="D241" s="765"/>
      <c r="E241" s="810"/>
      <c r="F241" s="766"/>
      <c r="G241" s="766"/>
      <c r="H241" s="766"/>
      <c r="I241" s="779"/>
    </row>
    <row r="242" spans="1:10" ht="36.75" thickBot="1" x14ac:dyDescent="0.25">
      <c r="A242" s="729"/>
      <c r="B242" s="823"/>
      <c r="C242" s="414" t="s">
        <v>1630</v>
      </c>
      <c r="D242" s="130" t="s">
        <v>1519</v>
      </c>
      <c r="E242" s="417" t="s">
        <v>1629</v>
      </c>
      <c r="F242" s="175" t="str">
        <f>'Данные по ТП'!C74</f>
        <v>ТМ-400/10</v>
      </c>
      <c r="G242" s="132" t="s">
        <v>1544</v>
      </c>
      <c r="H242" s="131" t="s">
        <v>5</v>
      </c>
      <c r="I242" s="133">
        <f>'Данные по ТП'!F74</f>
        <v>822</v>
      </c>
    </row>
    <row r="243" spans="1:10" ht="19.5" thickBot="1" x14ac:dyDescent="0.25">
      <c r="A243" s="729"/>
      <c r="B243" s="823"/>
      <c r="C243" s="428">
        <v>5</v>
      </c>
      <c r="D243" s="182" t="s">
        <v>327</v>
      </c>
      <c r="E243" s="442"/>
      <c r="F243" s="158">
        <v>0</v>
      </c>
      <c r="G243" s="158">
        <v>0</v>
      </c>
      <c r="H243" s="158">
        <v>0</v>
      </c>
      <c r="I243" s="158">
        <v>0</v>
      </c>
    </row>
    <row r="244" spans="1:10" ht="19.5" thickBot="1" x14ac:dyDescent="0.25">
      <c r="A244" s="729"/>
      <c r="B244" s="823"/>
      <c r="C244" s="428">
        <v>6</v>
      </c>
      <c r="D244" s="182" t="s">
        <v>328</v>
      </c>
      <c r="E244" s="442"/>
      <c r="F244" s="158" t="s">
        <v>1197</v>
      </c>
      <c r="G244" s="158"/>
      <c r="H244" s="158"/>
      <c r="I244" s="158"/>
    </row>
    <row r="245" spans="1:10" ht="19.5" thickBot="1" x14ac:dyDescent="0.25">
      <c r="A245" s="729"/>
      <c r="B245" s="823"/>
      <c r="C245" s="428">
        <v>7</v>
      </c>
      <c r="D245" s="182" t="s">
        <v>329</v>
      </c>
      <c r="E245" s="442"/>
      <c r="F245" s="158">
        <v>22</v>
      </c>
      <c r="G245" s="158">
        <v>20</v>
      </c>
      <c r="H245" s="158">
        <v>19</v>
      </c>
      <c r="I245" s="158">
        <v>2</v>
      </c>
    </row>
    <row r="246" spans="1:10" ht="19.5" thickBot="1" x14ac:dyDescent="0.25">
      <c r="A246" s="729"/>
      <c r="B246" s="823"/>
      <c r="C246" s="428">
        <v>8</v>
      </c>
      <c r="D246" s="182" t="s">
        <v>1123</v>
      </c>
      <c r="E246" s="442"/>
      <c r="F246" s="158"/>
      <c r="G246" s="158"/>
      <c r="H246" s="158"/>
      <c r="I246" s="158"/>
    </row>
    <row r="247" spans="1:10" ht="19.5" thickBot="1" x14ac:dyDescent="0.25">
      <c r="A247" s="729"/>
      <c r="B247" s="823"/>
      <c r="C247" s="428">
        <v>9</v>
      </c>
      <c r="D247" s="182" t="s">
        <v>330</v>
      </c>
      <c r="E247" s="442"/>
      <c r="F247" s="158">
        <v>0</v>
      </c>
      <c r="G247" s="158">
        <v>0</v>
      </c>
      <c r="H247" s="158">
        <v>0</v>
      </c>
      <c r="I247" s="158">
        <v>0</v>
      </c>
    </row>
    <row r="248" spans="1:10" ht="19.5" thickBot="1" x14ac:dyDescent="0.25">
      <c r="A248" s="729"/>
      <c r="B248" s="823"/>
      <c r="C248" s="428">
        <v>10</v>
      </c>
      <c r="D248" s="182" t="s">
        <v>331</v>
      </c>
      <c r="E248" s="442"/>
      <c r="F248" s="158">
        <v>3</v>
      </c>
      <c r="G248" s="158">
        <v>20</v>
      </c>
      <c r="H248" s="158">
        <v>20</v>
      </c>
      <c r="I248" s="158">
        <v>20</v>
      </c>
    </row>
    <row r="249" spans="1:10" ht="38.25" thickBot="1" x14ac:dyDescent="0.35">
      <c r="A249" s="729"/>
      <c r="B249" s="823"/>
      <c r="C249" s="428">
        <v>12</v>
      </c>
      <c r="D249" s="182" t="s">
        <v>1076</v>
      </c>
      <c r="E249" s="442"/>
      <c r="F249" s="219">
        <v>0</v>
      </c>
      <c r="G249" s="219">
        <v>0</v>
      </c>
      <c r="H249" s="219">
        <v>0</v>
      </c>
      <c r="I249" s="219">
        <v>0</v>
      </c>
    </row>
    <row r="250" spans="1:10" ht="18.75" thickBot="1" x14ac:dyDescent="0.3">
      <c r="A250" s="729"/>
      <c r="B250" s="823"/>
      <c r="C250" s="433"/>
      <c r="D250" s="204"/>
      <c r="E250" s="466"/>
      <c r="F250" s="205"/>
      <c r="G250" s="204"/>
      <c r="H250" s="204"/>
      <c r="I250" s="204"/>
    </row>
    <row r="251" spans="1:10" ht="18.75" thickBot="1" x14ac:dyDescent="0.3">
      <c r="A251" s="729"/>
      <c r="B251" s="823"/>
      <c r="C251" s="433"/>
      <c r="D251" s="204"/>
      <c r="E251" s="466"/>
      <c r="F251" s="205"/>
      <c r="G251" s="204"/>
      <c r="H251" s="204"/>
      <c r="I251" s="204"/>
      <c r="J251" s="214"/>
    </row>
    <row r="252" spans="1:10" ht="18.75" thickBot="1" x14ac:dyDescent="0.3">
      <c r="A252" s="729"/>
      <c r="B252" s="823"/>
      <c r="C252" s="428"/>
      <c r="D252" s="3" t="s">
        <v>1505</v>
      </c>
      <c r="E252" s="420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14"/>
    </row>
    <row r="253" spans="1:10" ht="19.5" thickBot="1" x14ac:dyDescent="0.25">
      <c r="A253" s="729"/>
      <c r="B253" s="823"/>
      <c r="C253" s="428"/>
      <c r="D253" s="3" t="s">
        <v>1507</v>
      </c>
      <c r="E253" s="420"/>
      <c r="F253" s="141">
        <f>(F252*1.73*380*0.9)/1000</f>
        <v>14.791499999999999</v>
      </c>
      <c r="G253" s="141">
        <f>(G252*1.73*380*0.9)/1000</f>
        <v>23.666400000000003</v>
      </c>
      <c r="H253" s="141">
        <f>(H252*1.73*380*0.9)/1000</f>
        <v>23.074739999999998</v>
      </c>
      <c r="I253" s="142"/>
    </row>
    <row r="254" spans="1:10" ht="18.75" thickBot="1" x14ac:dyDescent="0.25">
      <c r="A254" s="729"/>
      <c r="B254" s="823"/>
      <c r="C254" s="428"/>
      <c r="D254" s="3" t="s">
        <v>1509</v>
      </c>
      <c r="E254" s="421"/>
      <c r="F254" s="742">
        <f>(F253+G253+H253)</f>
        <v>61.532640000000001</v>
      </c>
      <c r="G254" s="743"/>
      <c r="H254" s="743"/>
      <c r="I254" s="744"/>
    </row>
    <row r="255" spans="1:10" ht="19.5" thickBot="1" x14ac:dyDescent="0.3">
      <c r="A255" s="730"/>
      <c r="B255" s="824"/>
      <c r="C255" s="465"/>
      <c r="D255" s="37" t="s">
        <v>88</v>
      </c>
      <c r="E255" s="462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mergeCells count="57">
    <mergeCell ref="A83:I83"/>
    <mergeCell ref="B63:B82"/>
    <mergeCell ref="A63:A82"/>
    <mergeCell ref="A112:I112"/>
    <mergeCell ref="B37:B60"/>
    <mergeCell ref="A85:A111"/>
    <mergeCell ref="A61:I61"/>
    <mergeCell ref="F110:I110"/>
    <mergeCell ref="F96:I96"/>
    <mergeCell ref="F229:I229"/>
    <mergeCell ref="F213:I213"/>
    <mergeCell ref="F198:I198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D241:I241"/>
    <mergeCell ref="A200:I200"/>
    <mergeCell ref="B176:B199"/>
    <mergeCell ref="A35:I35"/>
    <mergeCell ref="F81:I81"/>
    <mergeCell ref="F70:I70"/>
    <mergeCell ref="F59:I59"/>
    <mergeCell ref="F45:I45"/>
    <mergeCell ref="A37:A60"/>
    <mergeCell ref="D71:I71"/>
    <mergeCell ref="D46:I46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172:I172"/>
    <mergeCell ref="D158:I158"/>
    <mergeCell ref="A144:I144"/>
    <mergeCell ref="D126:I126"/>
    <mergeCell ref="D97:I97"/>
    <mergeCell ref="F2:F6"/>
    <mergeCell ref="G2:G6"/>
    <mergeCell ref="H2:H6"/>
    <mergeCell ref="I2:I6"/>
    <mergeCell ref="A8:A34"/>
    <mergeCell ref="B8:B34"/>
    <mergeCell ref="F33:I33"/>
    <mergeCell ref="F18:I18"/>
    <mergeCell ref="D19:I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BD662"/>
  <sheetViews>
    <sheetView topLeftCell="A293" zoomScaleNormal="100" workbookViewId="0">
      <selection activeCell="F305" sqref="F305"/>
    </sheetView>
  </sheetViews>
  <sheetFormatPr defaultRowHeight="18" x14ac:dyDescent="0.25"/>
  <cols>
    <col min="1" max="1" width="27.7109375" customWidth="1"/>
    <col min="3" max="3" width="10.140625" style="416" customWidth="1"/>
    <col min="4" max="4" width="50.28515625" customWidth="1"/>
    <col min="5" max="5" width="18.28515625" style="416" customWidth="1"/>
    <col min="6" max="6" width="17.140625" style="176" customWidth="1"/>
    <col min="7" max="7" width="11" customWidth="1"/>
    <col min="9" max="9" width="13.42578125" customWidth="1"/>
    <col min="10" max="10" width="9.140625" style="213"/>
    <col min="11" max="33" width="9.140625" style="103"/>
  </cols>
  <sheetData>
    <row r="1" spans="1:10" ht="18.75" x14ac:dyDescent="0.2">
      <c r="A1" s="4" t="s">
        <v>149</v>
      </c>
      <c r="B1" s="17" t="s">
        <v>5</v>
      </c>
      <c r="C1" s="424"/>
      <c r="D1" s="17" t="s">
        <v>5</v>
      </c>
      <c r="E1" s="424"/>
      <c r="F1" s="753" t="s">
        <v>342</v>
      </c>
      <c r="G1" s="753" t="s">
        <v>343</v>
      </c>
      <c r="H1" s="753" t="s">
        <v>344</v>
      </c>
      <c r="I1" s="753" t="s">
        <v>12</v>
      </c>
    </row>
    <row r="2" spans="1:10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54"/>
      <c r="G2" s="754"/>
      <c r="H2" s="754"/>
      <c r="I2" s="754"/>
    </row>
    <row r="3" spans="1:10" ht="18.75" x14ac:dyDescent="0.2">
      <c r="A3" s="27" t="s">
        <v>2</v>
      </c>
      <c r="B3" s="45"/>
      <c r="C3" s="425"/>
      <c r="D3" s="18" t="s">
        <v>95</v>
      </c>
      <c r="E3" s="425"/>
      <c r="F3" s="754"/>
      <c r="G3" s="754"/>
      <c r="H3" s="754"/>
      <c r="I3" s="754"/>
    </row>
    <row r="4" spans="1:10" ht="18.75" x14ac:dyDescent="0.2">
      <c r="A4" s="27" t="s">
        <v>93</v>
      </c>
      <c r="B4" s="45"/>
      <c r="C4" s="425"/>
      <c r="D4" s="45"/>
      <c r="E4" s="425"/>
      <c r="F4" s="754"/>
      <c r="G4" s="754"/>
      <c r="H4" s="754"/>
      <c r="I4" s="754"/>
    </row>
    <row r="5" spans="1:10" ht="19.5" thickBot="1" x14ac:dyDescent="0.25">
      <c r="A5" s="29" t="s">
        <v>4</v>
      </c>
      <c r="B5" s="46"/>
      <c r="C5" s="434"/>
      <c r="D5" s="46"/>
      <c r="E5" s="434"/>
      <c r="F5" s="755"/>
      <c r="G5" s="755"/>
      <c r="H5" s="755"/>
      <c r="I5" s="755"/>
    </row>
    <row r="6" spans="1:10" ht="36.75" customHeight="1" thickBot="1" x14ac:dyDescent="0.25">
      <c r="A6" s="203" t="s">
        <v>1218</v>
      </c>
      <c r="B6" s="10"/>
      <c r="C6" s="414" t="s">
        <v>1630</v>
      </c>
      <c r="D6" s="130" t="s">
        <v>1543</v>
      </c>
      <c r="E6" s="417" t="s">
        <v>1629</v>
      </c>
      <c r="F6" s="175" t="str">
        <f>'Данные по ТП'!C75</f>
        <v>ТМ-630/10</v>
      </c>
      <c r="G6" s="132" t="s">
        <v>1544</v>
      </c>
      <c r="H6" s="131" t="s">
        <v>5</v>
      </c>
      <c r="I6" s="133">
        <f>'Данные по ТП'!F75</f>
        <v>29831</v>
      </c>
    </row>
    <row r="7" spans="1:10" ht="18" customHeight="1" thickBot="1" x14ac:dyDescent="0.25">
      <c r="A7" s="728" t="s">
        <v>1195</v>
      </c>
      <c r="B7" s="731" t="s">
        <v>373</v>
      </c>
      <c r="C7" s="428">
        <v>2</v>
      </c>
      <c r="D7" s="182" t="s">
        <v>345</v>
      </c>
      <c r="E7" s="418"/>
      <c r="F7" s="212">
        <v>47</v>
      </c>
      <c r="G7" s="212">
        <v>56</v>
      </c>
      <c r="H7" s="212">
        <v>25</v>
      </c>
      <c r="I7" s="212">
        <v>40</v>
      </c>
    </row>
    <row r="8" spans="1:10" ht="18" customHeight="1" thickBot="1" x14ac:dyDescent="0.25">
      <c r="A8" s="729"/>
      <c r="B8" s="732"/>
      <c r="C8" s="428">
        <v>3</v>
      </c>
      <c r="D8" s="182" t="s">
        <v>1077</v>
      </c>
      <c r="E8" s="418"/>
      <c r="F8" s="212">
        <v>0</v>
      </c>
      <c r="G8" s="212">
        <v>0</v>
      </c>
      <c r="H8" s="212">
        <v>0</v>
      </c>
      <c r="I8" s="212">
        <v>0</v>
      </c>
      <c r="J8" s="221"/>
    </row>
    <row r="9" spans="1:10" ht="19.5" customHeight="1" thickBot="1" x14ac:dyDescent="0.25">
      <c r="A9" s="791"/>
      <c r="B9" s="777"/>
      <c r="C9" s="428">
        <v>4</v>
      </c>
      <c r="D9" s="182" t="s">
        <v>346</v>
      </c>
      <c r="E9" s="418"/>
      <c r="F9" s="212">
        <v>70</v>
      </c>
      <c r="G9" s="212">
        <v>65</v>
      </c>
      <c r="H9" s="212">
        <v>40</v>
      </c>
      <c r="I9" s="212">
        <v>30</v>
      </c>
    </row>
    <row r="10" spans="1:10" ht="21" customHeight="1" thickBot="1" x14ac:dyDescent="0.25">
      <c r="A10" s="791"/>
      <c r="B10" s="777"/>
      <c r="C10" s="428">
        <v>5</v>
      </c>
      <c r="D10" s="182" t="s">
        <v>347</v>
      </c>
      <c r="E10" s="418"/>
      <c r="F10" s="212">
        <v>70</v>
      </c>
      <c r="G10" s="212">
        <v>90</v>
      </c>
      <c r="H10" s="212">
        <v>40</v>
      </c>
      <c r="I10" s="212">
        <v>50</v>
      </c>
    </row>
    <row r="11" spans="1:10" ht="18" customHeight="1" thickBot="1" x14ac:dyDescent="0.25">
      <c r="A11" s="791"/>
      <c r="B11" s="777"/>
      <c r="C11" s="428">
        <v>6</v>
      </c>
      <c r="D11" s="182" t="s">
        <v>348</v>
      </c>
      <c r="E11" s="418"/>
      <c r="F11" s="212">
        <v>15</v>
      </c>
      <c r="G11" s="212">
        <v>10</v>
      </c>
      <c r="H11" s="212">
        <v>14</v>
      </c>
      <c r="I11" s="212">
        <v>5</v>
      </c>
    </row>
    <row r="12" spans="1:10" ht="18" customHeight="1" thickBot="1" x14ac:dyDescent="0.3">
      <c r="A12" s="791"/>
      <c r="B12" s="777"/>
      <c r="C12" s="428">
        <v>8</v>
      </c>
      <c r="D12" s="182" t="s">
        <v>349</v>
      </c>
      <c r="E12" s="418"/>
      <c r="F12" s="205" t="s">
        <v>1197</v>
      </c>
      <c r="G12" s="225"/>
      <c r="H12" s="204"/>
      <c r="I12" s="226"/>
    </row>
    <row r="13" spans="1:10" ht="18" customHeight="1" thickBot="1" x14ac:dyDescent="0.3">
      <c r="A13" s="791"/>
      <c r="B13" s="777"/>
      <c r="C13" s="433"/>
      <c r="D13" s="204"/>
      <c r="E13" s="449"/>
      <c r="F13" s="205"/>
      <c r="G13" s="204"/>
      <c r="H13" s="204"/>
      <c r="I13" s="204"/>
    </row>
    <row r="14" spans="1:10" ht="18" customHeight="1" thickBot="1" x14ac:dyDescent="0.3">
      <c r="A14" s="791"/>
      <c r="B14" s="777"/>
      <c r="C14" s="433"/>
      <c r="D14" s="204"/>
      <c r="E14" s="449"/>
      <c r="F14" s="205"/>
      <c r="G14" s="204"/>
      <c r="H14" s="204"/>
      <c r="I14" s="204"/>
    </row>
    <row r="15" spans="1:10" ht="18" customHeight="1" thickBot="1" x14ac:dyDescent="0.3">
      <c r="A15" s="791"/>
      <c r="B15" s="777"/>
      <c r="C15" s="433"/>
      <c r="D15" s="204"/>
      <c r="E15" s="449"/>
      <c r="F15" s="205"/>
      <c r="G15" s="204"/>
      <c r="H15" s="204"/>
      <c r="I15" s="204"/>
    </row>
    <row r="16" spans="1:10" ht="18" customHeight="1" thickBot="1" x14ac:dyDescent="0.25">
      <c r="A16" s="791"/>
      <c r="B16" s="777"/>
      <c r="C16" s="433"/>
      <c r="D16" s="107" t="s">
        <v>1506</v>
      </c>
      <c r="E16" s="468"/>
      <c r="F16" s="94">
        <f>SUM(F7:F12)</f>
        <v>202</v>
      </c>
      <c r="G16" s="100">
        <f>SUM(G7:G12)</f>
        <v>221</v>
      </c>
      <c r="H16" s="100">
        <f>SUM(H7:H12)</f>
        <v>119</v>
      </c>
      <c r="I16" s="100">
        <f>SUM(I7:I12)</f>
        <v>125</v>
      </c>
      <c r="J16" s="177"/>
    </row>
    <row r="17" spans="1:10" ht="18" customHeight="1" thickBot="1" x14ac:dyDescent="0.25">
      <c r="A17" s="791"/>
      <c r="B17" s="777"/>
      <c r="C17" s="428"/>
      <c r="D17" s="3" t="s">
        <v>1507</v>
      </c>
      <c r="E17" s="420"/>
      <c r="F17" s="141">
        <f>(F16*1.73*380*0.9)/1000</f>
        <v>119.51531999999999</v>
      </c>
      <c r="G17" s="141">
        <f>(G16*1.73*380*0.9)/1000</f>
        <v>130.75685999999999</v>
      </c>
      <c r="H17" s="141">
        <f>(H16*1.73*380*0.9)/1000</f>
        <v>70.407540000000012</v>
      </c>
      <c r="I17" s="142"/>
    </row>
    <row r="18" spans="1:10" ht="18" customHeight="1" thickBot="1" x14ac:dyDescent="0.25">
      <c r="A18" s="791"/>
      <c r="B18" s="777"/>
      <c r="C18" s="428"/>
      <c r="D18" s="3" t="s">
        <v>1508</v>
      </c>
      <c r="E18" s="421"/>
      <c r="F18" s="742">
        <f>(F17+G17+H17)</f>
        <v>320.67971999999997</v>
      </c>
      <c r="G18" s="743"/>
      <c r="H18" s="743"/>
      <c r="I18" s="744"/>
    </row>
    <row r="19" spans="1:10" ht="18" customHeight="1" thickBot="1" x14ac:dyDescent="0.25">
      <c r="A19" s="791"/>
      <c r="B19" s="777"/>
      <c r="C19" s="431"/>
      <c r="D19" s="765"/>
      <c r="E19" s="810"/>
      <c r="F19" s="766"/>
      <c r="G19" s="766"/>
      <c r="H19" s="766"/>
      <c r="I19" s="779"/>
    </row>
    <row r="20" spans="1:10" ht="39.75" customHeight="1" thickBot="1" x14ac:dyDescent="0.25">
      <c r="A20" s="791"/>
      <c r="B20" s="777"/>
      <c r="C20" s="414" t="s">
        <v>1630</v>
      </c>
      <c r="D20" s="130" t="s">
        <v>1519</v>
      </c>
      <c r="E20" s="417" t="s">
        <v>1629</v>
      </c>
      <c r="F20" s="175" t="str">
        <f>'Данные по ТП'!C76</f>
        <v>ТМ-630/10</v>
      </c>
      <c r="G20" s="132" t="s">
        <v>1544</v>
      </c>
      <c r="H20" s="131" t="s">
        <v>5</v>
      </c>
      <c r="I20" s="133">
        <f>'Данные по ТП'!F76</f>
        <v>8667</v>
      </c>
    </row>
    <row r="21" spans="1:10" ht="28.5" customHeight="1" thickBot="1" x14ac:dyDescent="0.25">
      <c r="A21" s="791"/>
      <c r="B21" s="777"/>
      <c r="C21" s="428">
        <v>9</v>
      </c>
      <c r="D21" s="182" t="s">
        <v>350</v>
      </c>
      <c r="E21" s="418"/>
      <c r="F21" s="212">
        <v>20</v>
      </c>
      <c r="G21" s="212">
        <v>15</v>
      </c>
      <c r="H21" s="212">
        <v>27</v>
      </c>
      <c r="I21" s="212">
        <v>10</v>
      </c>
    </row>
    <row r="22" spans="1:10" ht="21.75" customHeight="1" thickBot="1" x14ac:dyDescent="0.25">
      <c r="A22" s="791"/>
      <c r="B22" s="777"/>
      <c r="C22" s="428">
        <v>10</v>
      </c>
      <c r="D22" s="182" t="s">
        <v>351</v>
      </c>
      <c r="E22" s="418"/>
      <c r="F22" s="212">
        <v>8</v>
      </c>
      <c r="G22" s="212">
        <v>2</v>
      </c>
      <c r="H22" s="212">
        <v>0</v>
      </c>
      <c r="I22" s="212">
        <v>8</v>
      </c>
    </row>
    <row r="23" spans="1:10" ht="21" customHeight="1" thickBot="1" x14ac:dyDescent="0.25">
      <c r="A23" s="791"/>
      <c r="B23" s="777"/>
      <c r="C23" s="428">
        <v>11</v>
      </c>
      <c r="D23" s="182" t="s">
        <v>352</v>
      </c>
      <c r="E23" s="418"/>
      <c r="F23" s="212">
        <v>32</v>
      </c>
      <c r="G23" s="212">
        <v>26</v>
      </c>
      <c r="H23" s="212">
        <v>19</v>
      </c>
      <c r="I23" s="212">
        <v>15</v>
      </c>
    </row>
    <row r="24" spans="1:10" ht="21" customHeight="1" thickBot="1" x14ac:dyDescent="0.25">
      <c r="A24" s="791"/>
      <c r="B24" s="777"/>
      <c r="C24" s="428">
        <v>12</v>
      </c>
      <c r="D24" s="182" t="s">
        <v>353</v>
      </c>
      <c r="E24" s="418"/>
      <c r="F24" s="212">
        <v>3</v>
      </c>
      <c r="G24" s="212">
        <v>10</v>
      </c>
      <c r="H24" s="212">
        <v>15</v>
      </c>
      <c r="I24" s="212">
        <v>6</v>
      </c>
    </row>
    <row r="25" spans="1:10" ht="18.75" customHeight="1" thickBot="1" x14ac:dyDescent="0.25">
      <c r="A25" s="791"/>
      <c r="B25" s="777"/>
      <c r="C25" s="428">
        <v>13</v>
      </c>
      <c r="D25" s="182" t="s">
        <v>354</v>
      </c>
      <c r="E25" s="418"/>
      <c r="F25" s="212">
        <v>30</v>
      </c>
      <c r="G25" s="212">
        <v>16</v>
      </c>
      <c r="H25" s="212">
        <v>18</v>
      </c>
      <c r="I25" s="212">
        <v>12</v>
      </c>
    </row>
    <row r="26" spans="1:10" ht="22.5" customHeight="1" thickBot="1" x14ac:dyDescent="0.25">
      <c r="A26" s="791"/>
      <c r="B26" s="777"/>
      <c r="C26" s="428">
        <v>14</v>
      </c>
      <c r="D26" s="182" t="s">
        <v>355</v>
      </c>
      <c r="E26" s="418"/>
      <c r="F26" s="212">
        <v>88</v>
      </c>
      <c r="G26" s="212">
        <v>96</v>
      </c>
      <c r="H26" s="212">
        <v>77</v>
      </c>
      <c r="I26" s="212">
        <v>12</v>
      </c>
    </row>
    <row r="27" spans="1:10" ht="19.5" thickBot="1" x14ac:dyDescent="0.25">
      <c r="A27" s="791"/>
      <c r="B27" s="777"/>
      <c r="C27" s="428">
        <v>15</v>
      </c>
      <c r="D27" s="182" t="s">
        <v>356</v>
      </c>
      <c r="E27" s="418"/>
      <c r="F27" s="212">
        <v>0</v>
      </c>
      <c r="G27" s="212">
        <v>0</v>
      </c>
      <c r="H27" s="212">
        <v>6</v>
      </c>
      <c r="I27" s="212">
        <v>6</v>
      </c>
    </row>
    <row r="28" spans="1:10" ht="19.5" thickBot="1" x14ac:dyDescent="0.25">
      <c r="A28" s="791"/>
      <c r="B28" s="777"/>
      <c r="C28" s="428">
        <v>16</v>
      </c>
      <c r="D28" s="182" t="s">
        <v>357</v>
      </c>
      <c r="E28" s="418"/>
      <c r="F28" s="212">
        <v>0</v>
      </c>
      <c r="G28" s="212">
        <v>0</v>
      </c>
      <c r="H28" s="212">
        <v>0</v>
      </c>
      <c r="I28" s="212">
        <v>0</v>
      </c>
    </row>
    <row r="29" spans="1:10" ht="18.75" customHeight="1" thickBot="1" x14ac:dyDescent="0.3">
      <c r="A29" s="791"/>
      <c r="B29" s="777"/>
      <c r="C29" s="433"/>
      <c r="D29" s="204"/>
      <c r="E29" s="449"/>
      <c r="F29" s="205"/>
      <c r="G29" s="204"/>
      <c r="H29" s="204"/>
      <c r="I29" s="204"/>
    </row>
    <row r="30" spans="1:10" ht="18.75" customHeight="1" thickBot="1" x14ac:dyDescent="0.3">
      <c r="A30" s="791"/>
      <c r="B30" s="777"/>
      <c r="C30" s="433"/>
      <c r="D30" s="204"/>
      <c r="E30" s="449"/>
      <c r="F30" s="205"/>
      <c r="G30" s="204"/>
      <c r="H30" s="204"/>
      <c r="I30" s="204"/>
      <c r="J30" s="177"/>
    </row>
    <row r="31" spans="1:10" ht="18.75" customHeight="1" thickBot="1" x14ac:dyDescent="0.25">
      <c r="A31" s="791"/>
      <c r="B31" s="777"/>
      <c r="C31" s="428"/>
      <c r="D31" s="3" t="s">
        <v>1505</v>
      </c>
      <c r="E31" s="420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10" ht="18.75" customHeight="1" thickBot="1" x14ac:dyDescent="0.25">
      <c r="A32" s="791"/>
      <c r="B32" s="777"/>
      <c r="C32" s="428"/>
      <c r="D32" s="3" t="s">
        <v>1507</v>
      </c>
      <c r="E32" s="420"/>
      <c r="F32" s="141">
        <f>(F31*1.73*380*0.9)/1000</f>
        <v>107.09045999999999</v>
      </c>
      <c r="G32" s="141">
        <f>(G31*1.73*380*0.9)/1000</f>
        <v>97.623900000000006</v>
      </c>
      <c r="H32" s="141">
        <f>(H31*1.73*380*0.9)/1000</f>
        <v>95.848919999999993</v>
      </c>
      <c r="I32" s="142"/>
    </row>
    <row r="33" spans="1:11" ht="18.75" customHeight="1" thickBot="1" x14ac:dyDescent="0.25">
      <c r="A33" s="791"/>
      <c r="B33" s="777"/>
      <c r="C33" s="428"/>
      <c r="D33" s="3" t="s">
        <v>1509</v>
      </c>
      <c r="E33" s="421"/>
      <c r="F33" s="742">
        <f>(F32+G32+H32)</f>
        <v>300.56327999999996</v>
      </c>
      <c r="G33" s="743"/>
      <c r="H33" s="743"/>
      <c r="I33" s="744"/>
    </row>
    <row r="34" spans="1:11" ht="18" customHeight="1" thickBot="1" x14ac:dyDescent="0.25">
      <c r="A34" s="792"/>
      <c r="B34" s="778"/>
      <c r="C34" s="433"/>
      <c r="D34" s="42" t="s">
        <v>88</v>
      </c>
      <c r="E34" s="425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11" ht="24.75" customHeight="1" thickBot="1" x14ac:dyDescent="0.3">
      <c r="A35" s="800"/>
      <c r="B35" s="773"/>
      <c r="C35" s="827"/>
      <c r="D35" s="773"/>
      <c r="E35" s="827"/>
      <c r="F35" s="773"/>
      <c r="G35" s="773"/>
      <c r="H35" s="773"/>
      <c r="I35" s="773"/>
    </row>
    <row r="36" spans="1:11" ht="39.75" customHeight="1" thickBot="1" x14ac:dyDescent="0.25">
      <c r="A36" s="203" t="s">
        <v>1218</v>
      </c>
      <c r="B36" s="10"/>
      <c r="C36" s="414" t="s">
        <v>1630</v>
      </c>
      <c r="D36" s="130" t="s">
        <v>1543</v>
      </c>
      <c r="E36" s="417" t="s">
        <v>1629</v>
      </c>
      <c r="F36" s="175" t="str">
        <f>'Данные по ТП'!C77</f>
        <v>ТМ-630/10</v>
      </c>
      <c r="G36" s="132" t="s">
        <v>1544</v>
      </c>
      <c r="H36" s="131" t="s">
        <v>5</v>
      </c>
      <c r="I36" s="133">
        <f>'Данные по ТП'!F77</f>
        <v>819863</v>
      </c>
    </row>
    <row r="37" spans="1:11" ht="21" customHeight="1" thickBot="1" x14ac:dyDescent="0.25">
      <c r="A37" s="728" t="s">
        <v>1195</v>
      </c>
      <c r="B37" s="731" t="s">
        <v>374</v>
      </c>
      <c r="C37" s="428">
        <v>2</v>
      </c>
      <c r="D37" s="182" t="s">
        <v>358</v>
      </c>
      <c r="E37" s="418"/>
      <c r="F37" s="212">
        <v>0</v>
      </c>
      <c r="G37" s="212">
        <v>0</v>
      </c>
      <c r="H37" s="212">
        <v>0</v>
      </c>
      <c r="I37" s="212">
        <v>0</v>
      </c>
    </row>
    <row r="38" spans="1:11" ht="17.25" customHeight="1" thickBot="1" x14ac:dyDescent="0.25">
      <c r="A38" s="791"/>
      <c r="B38" s="732"/>
      <c r="C38" s="428">
        <v>4</v>
      </c>
      <c r="D38" s="182" t="s">
        <v>359</v>
      </c>
      <c r="E38" s="418"/>
      <c r="F38" s="212">
        <v>0</v>
      </c>
      <c r="G38" s="212">
        <v>0</v>
      </c>
      <c r="H38" s="212">
        <v>0</v>
      </c>
      <c r="I38" s="212">
        <v>0</v>
      </c>
    </row>
    <row r="39" spans="1:11" ht="20.25" customHeight="1" thickBot="1" x14ac:dyDescent="0.25">
      <c r="A39" s="791"/>
      <c r="B39" s="732"/>
      <c r="C39" s="428">
        <v>5</v>
      </c>
      <c r="D39" s="182" t="s">
        <v>360</v>
      </c>
      <c r="E39" s="418"/>
      <c r="F39" s="212">
        <v>30</v>
      </c>
      <c r="G39" s="212">
        <v>27</v>
      </c>
      <c r="H39" s="212">
        <v>14</v>
      </c>
      <c r="I39" s="212">
        <v>10</v>
      </c>
      <c r="J39" s="222"/>
      <c r="K39" s="104"/>
    </row>
    <row r="40" spans="1:11" ht="21.75" customHeight="1" thickBot="1" x14ac:dyDescent="0.25">
      <c r="A40" s="791"/>
      <c r="B40" s="732"/>
      <c r="C40" s="428">
        <v>6</v>
      </c>
      <c r="D40" s="182" t="s">
        <v>361</v>
      </c>
      <c r="E40" s="418"/>
      <c r="F40" s="212">
        <v>72</v>
      </c>
      <c r="G40" s="212">
        <v>66</v>
      </c>
      <c r="H40" s="212">
        <v>78</v>
      </c>
      <c r="I40" s="212">
        <v>12</v>
      </c>
      <c r="K40" s="104"/>
    </row>
    <row r="41" spans="1:11" ht="21" customHeight="1" thickBot="1" x14ac:dyDescent="0.25">
      <c r="A41" s="791"/>
      <c r="B41" s="732"/>
      <c r="C41" s="428">
        <v>7</v>
      </c>
      <c r="D41" s="182" t="s">
        <v>1078</v>
      </c>
      <c r="E41" s="418"/>
      <c r="F41" s="212">
        <v>16</v>
      </c>
      <c r="G41" s="212">
        <v>20</v>
      </c>
      <c r="H41" s="212">
        <v>15</v>
      </c>
      <c r="I41" s="212">
        <v>8</v>
      </c>
      <c r="K41" s="104"/>
    </row>
    <row r="42" spans="1:11" ht="19.5" customHeight="1" thickBot="1" x14ac:dyDescent="0.25">
      <c r="A42" s="791"/>
      <c r="B42" s="732"/>
      <c r="C42" s="428">
        <v>8</v>
      </c>
      <c r="D42" s="182" t="s">
        <v>362</v>
      </c>
      <c r="E42" s="418"/>
      <c r="F42" s="212">
        <v>56</v>
      </c>
      <c r="G42" s="212">
        <v>62</v>
      </c>
      <c r="H42" s="212">
        <v>35</v>
      </c>
      <c r="I42" s="212">
        <v>26</v>
      </c>
      <c r="K42" s="104"/>
    </row>
    <row r="43" spans="1:11" ht="17.25" customHeight="1" thickBot="1" x14ac:dyDescent="0.25">
      <c r="A43" s="791"/>
      <c r="B43" s="732"/>
      <c r="C43" s="428">
        <v>21</v>
      </c>
      <c r="D43" s="182" t="s">
        <v>1080</v>
      </c>
      <c r="E43" s="418"/>
      <c r="F43" s="212">
        <v>0</v>
      </c>
      <c r="G43" s="212">
        <v>0</v>
      </c>
      <c r="H43" s="212">
        <v>0</v>
      </c>
      <c r="I43" s="212">
        <v>0</v>
      </c>
      <c r="K43" s="104"/>
    </row>
    <row r="44" spans="1:11" ht="19.5" thickBot="1" x14ac:dyDescent="0.25">
      <c r="A44" s="791"/>
      <c r="B44" s="732"/>
      <c r="C44" s="428">
        <v>22</v>
      </c>
      <c r="D44" s="182" t="s">
        <v>363</v>
      </c>
      <c r="E44" s="418"/>
      <c r="F44" s="212">
        <v>0</v>
      </c>
      <c r="G44" s="212">
        <v>0</v>
      </c>
      <c r="H44" s="212">
        <v>0</v>
      </c>
      <c r="I44" s="212">
        <v>0</v>
      </c>
      <c r="J44" s="222"/>
      <c r="K44" s="104"/>
    </row>
    <row r="45" spans="1:11" ht="19.5" thickBot="1" x14ac:dyDescent="0.25">
      <c r="A45" s="791"/>
      <c r="B45" s="732"/>
      <c r="C45" s="428">
        <v>23</v>
      </c>
      <c r="D45" s="217" t="s">
        <v>375</v>
      </c>
      <c r="E45" s="458"/>
      <c r="F45" s="212"/>
      <c r="G45" s="212"/>
      <c r="H45" s="212"/>
      <c r="I45" s="212"/>
    </row>
    <row r="46" spans="1:11" ht="18" customHeight="1" thickBot="1" x14ac:dyDescent="0.25">
      <c r="A46" s="791"/>
      <c r="B46" s="732"/>
      <c r="C46" s="428">
        <v>24</v>
      </c>
      <c r="D46" s="182" t="s">
        <v>364</v>
      </c>
      <c r="E46" s="418"/>
      <c r="F46" s="212">
        <v>25</v>
      </c>
      <c r="G46" s="212">
        <v>33</v>
      </c>
      <c r="H46" s="212">
        <v>20</v>
      </c>
      <c r="I46" s="212">
        <v>13</v>
      </c>
    </row>
    <row r="47" spans="1:11" ht="18" customHeight="1" thickBot="1" x14ac:dyDescent="0.25">
      <c r="A47" s="791"/>
      <c r="B47" s="732"/>
      <c r="C47" s="428"/>
      <c r="D47" s="182"/>
      <c r="E47" s="418"/>
      <c r="F47" s="387"/>
      <c r="G47" s="387"/>
      <c r="H47" s="387"/>
      <c r="I47" s="387"/>
    </row>
    <row r="48" spans="1:11" ht="18" customHeight="1" thickBot="1" x14ac:dyDescent="0.25">
      <c r="A48" s="791"/>
      <c r="B48" s="732"/>
      <c r="C48" s="428"/>
      <c r="D48" s="182"/>
      <c r="E48" s="418"/>
      <c r="F48" s="387"/>
      <c r="G48" s="387"/>
      <c r="H48" s="387"/>
      <c r="I48" s="387"/>
    </row>
    <row r="49" spans="1:10" ht="25.5" customHeight="1" thickBot="1" x14ac:dyDescent="0.3">
      <c r="A49" s="791"/>
      <c r="B49" s="732"/>
      <c r="C49" s="433"/>
      <c r="D49" s="204"/>
      <c r="E49" s="449"/>
      <c r="F49" s="205"/>
      <c r="G49" s="204"/>
      <c r="H49" s="204"/>
      <c r="I49" s="204"/>
    </row>
    <row r="50" spans="1:10" ht="25.5" customHeight="1" thickBot="1" x14ac:dyDescent="0.25">
      <c r="A50" s="791"/>
      <c r="B50" s="732"/>
      <c r="C50" s="428"/>
      <c r="D50" s="3" t="s">
        <v>1506</v>
      </c>
      <c r="E50" s="420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7"/>
    </row>
    <row r="51" spans="1:10" ht="25.5" customHeight="1" thickBot="1" x14ac:dyDescent="0.25">
      <c r="A51" s="791"/>
      <c r="B51" s="732"/>
      <c r="C51" s="428"/>
      <c r="D51" s="3" t="s">
        <v>1507</v>
      </c>
      <c r="E51" s="420"/>
      <c r="F51" s="141">
        <f>(F50*1.73*380*0.9)/1000</f>
        <v>117.74034</v>
      </c>
      <c r="G51" s="141">
        <f>(G50*1.73*380*0.9)/1000</f>
        <v>123.06527999999999</v>
      </c>
      <c r="H51" s="141">
        <f>(H50*1.73*380*0.9)/1000</f>
        <v>95.848919999999993</v>
      </c>
      <c r="I51" s="142"/>
    </row>
    <row r="52" spans="1:10" ht="25.5" customHeight="1" thickBot="1" x14ac:dyDescent="0.25">
      <c r="A52" s="791"/>
      <c r="B52" s="732"/>
      <c r="C52" s="428"/>
      <c r="D52" s="3" t="s">
        <v>1508</v>
      </c>
      <c r="E52" s="421"/>
      <c r="F52" s="742">
        <f>(F51+G51+H51)</f>
        <v>336.65454</v>
      </c>
      <c r="G52" s="743"/>
      <c r="H52" s="743"/>
      <c r="I52" s="744"/>
    </row>
    <row r="53" spans="1:10" ht="25.5" customHeight="1" thickBot="1" x14ac:dyDescent="0.25">
      <c r="A53" s="791"/>
      <c r="B53" s="732"/>
      <c r="C53" s="431"/>
      <c r="D53" s="765"/>
      <c r="E53" s="810"/>
      <c r="F53" s="766"/>
      <c r="G53" s="766"/>
      <c r="H53" s="766"/>
      <c r="I53" s="779"/>
    </row>
    <row r="54" spans="1:10" ht="38.25" customHeight="1" thickBot="1" x14ac:dyDescent="0.25">
      <c r="A54" s="791"/>
      <c r="B54" s="732"/>
      <c r="C54" s="414" t="s">
        <v>1630</v>
      </c>
      <c r="D54" s="130" t="s">
        <v>1519</v>
      </c>
      <c r="E54" s="417" t="s">
        <v>1629</v>
      </c>
      <c r="F54" s="175" t="str">
        <f>'Данные по ТП'!C78</f>
        <v>ТМ-630/10</v>
      </c>
      <c r="G54" s="132" t="s">
        <v>1544</v>
      </c>
      <c r="H54" s="131" t="s">
        <v>5</v>
      </c>
      <c r="I54" s="133">
        <f>'Данные по ТП'!F78</f>
        <v>19745</v>
      </c>
    </row>
    <row r="55" spans="1:10" ht="24" customHeight="1" thickBot="1" x14ac:dyDescent="0.25">
      <c r="A55" s="791"/>
      <c r="B55" s="732"/>
      <c r="C55" s="428">
        <v>9</v>
      </c>
      <c r="D55" s="182" t="s">
        <v>365</v>
      </c>
      <c r="E55" s="418"/>
      <c r="F55" s="212">
        <v>70</v>
      </c>
      <c r="G55" s="212">
        <v>53</v>
      </c>
      <c r="H55" s="212">
        <v>78</v>
      </c>
      <c r="I55" s="212">
        <v>20</v>
      </c>
    </row>
    <row r="56" spans="1:10" ht="22.5" customHeight="1" thickBot="1" x14ac:dyDescent="0.25">
      <c r="A56" s="791"/>
      <c r="B56" s="732"/>
      <c r="C56" s="428">
        <v>10</v>
      </c>
      <c r="D56" s="182" t="s">
        <v>366</v>
      </c>
      <c r="E56" s="418"/>
      <c r="F56" s="212">
        <v>0</v>
      </c>
      <c r="G56" s="212">
        <v>0</v>
      </c>
      <c r="H56" s="212">
        <v>0</v>
      </c>
      <c r="I56" s="212">
        <v>0</v>
      </c>
    </row>
    <row r="57" spans="1:10" ht="21" customHeight="1" thickBot="1" x14ac:dyDescent="0.25">
      <c r="A57" s="791"/>
      <c r="B57" s="732"/>
      <c r="C57" s="428">
        <v>11</v>
      </c>
      <c r="D57" s="182" t="s">
        <v>367</v>
      </c>
      <c r="E57" s="418"/>
      <c r="F57" s="212">
        <v>0</v>
      </c>
      <c r="G57" s="212">
        <v>0</v>
      </c>
      <c r="H57" s="212">
        <v>0</v>
      </c>
      <c r="I57" s="212">
        <v>0</v>
      </c>
    </row>
    <row r="58" spans="1:10" ht="23.25" customHeight="1" thickBot="1" x14ac:dyDescent="0.25">
      <c r="A58" s="791"/>
      <c r="B58" s="732"/>
      <c r="C58" s="428">
        <v>12</v>
      </c>
      <c r="D58" s="182" t="s">
        <v>368</v>
      </c>
      <c r="E58" s="418"/>
      <c r="F58" s="212">
        <v>0</v>
      </c>
      <c r="G58" s="212">
        <v>0</v>
      </c>
      <c r="H58" s="212">
        <v>0</v>
      </c>
      <c r="I58" s="212">
        <v>0</v>
      </c>
    </row>
    <row r="59" spans="1:10" ht="19.5" thickBot="1" x14ac:dyDescent="0.25">
      <c r="A59" s="791"/>
      <c r="B59" s="732"/>
      <c r="C59" s="428">
        <v>13</v>
      </c>
      <c r="D59" s="182" t="s">
        <v>369</v>
      </c>
      <c r="E59" s="418"/>
      <c r="F59" s="212">
        <v>25</v>
      </c>
      <c r="G59" s="212">
        <v>25</v>
      </c>
      <c r="H59" s="212">
        <v>29</v>
      </c>
      <c r="I59" s="212">
        <v>4</v>
      </c>
    </row>
    <row r="60" spans="1:10" ht="23.25" customHeight="1" thickBot="1" x14ac:dyDescent="0.25">
      <c r="A60" s="791"/>
      <c r="B60" s="732"/>
      <c r="C60" s="428">
        <v>16</v>
      </c>
      <c r="D60" s="182" t="s">
        <v>370</v>
      </c>
      <c r="E60" s="418"/>
      <c r="F60" s="212">
        <v>100</v>
      </c>
      <c r="G60" s="212">
        <v>60</v>
      </c>
      <c r="H60" s="212">
        <v>45</v>
      </c>
      <c r="I60" s="212">
        <v>36</v>
      </c>
    </row>
    <row r="61" spans="1:10" ht="24" customHeight="1" thickBot="1" x14ac:dyDescent="0.25">
      <c r="A61" s="791"/>
      <c r="B61" s="732"/>
      <c r="C61" s="428">
        <v>18</v>
      </c>
      <c r="D61" s="182" t="s">
        <v>1079</v>
      </c>
      <c r="E61" s="418"/>
      <c r="F61" s="212">
        <v>130</v>
      </c>
      <c r="G61" s="212">
        <v>96</v>
      </c>
      <c r="H61" s="212">
        <v>127</v>
      </c>
      <c r="I61" s="212">
        <v>26</v>
      </c>
    </row>
    <row r="62" spans="1:10" ht="24" customHeight="1" thickBot="1" x14ac:dyDescent="0.25">
      <c r="A62" s="791"/>
      <c r="B62" s="732"/>
      <c r="C62" s="428">
        <v>19</v>
      </c>
      <c r="D62" s="182" t="s">
        <v>1081</v>
      </c>
      <c r="E62" s="418"/>
      <c r="F62" s="212">
        <v>0</v>
      </c>
      <c r="G62" s="212">
        <v>0</v>
      </c>
      <c r="H62" s="212">
        <v>0</v>
      </c>
      <c r="I62" s="212">
        <v>0</v>
      </c>
    </row>
    <row r="63" spans="1:10" ht="20.25" customHeight="1" thickBot="1" x14ac:dyDescent="0.25">
      <c r="A63" s="791"/>
      <c r="B63" s="732"/>
      <c r="C63" s="428">
        <v>20</v>
      </c>
      <c r="D63" s="182" t="s">
        <v>371</v>
      </c>
      <c r="E63" s="418"/>
      <c r="F63" s="212">
        <v>10</v>
      </c>
      <c r="G63" s="212">
        <v>5</v>
      </c>
      <c r="H63" s="212">
        <v>10</v>
      </c>
      <c r="I63" s="212">
        <v>5</v>
      </c>
    </row>
    <row r="64" spans="1:10" ht="20.25" customHeight="1" thickBot="1" x14ac:dyDescent="0.25">
      <c r="A64" s="791"/>
      <c r="B64" s="732"/>
      <c r="C64" s="428"/>
      <c r="D64" s="182"/>
      <c r="E64" s="418"/>
      <c r="F64" s="387"/>
      <c r="G64" s="387"/>
      <c r="H64" s="387"/>
      <c r="I64" s="387"/>
    </row>
    <row r="65" spans="1:11" ht="20.25" customHeight="1" thickBot="1" x14ac:dyDescent="0.25">
      <c r="A65" s="791"/>
      <c r="B65" s="732"/>
      <c r="C65" s="428"/>
      <c r="D65" s="182"/>
      <c r="E65" s="418"/>
      <c r="F65" s="387"/>
      <c r="G65" s="387"/>
      <c r="H65" s="387"/>
      <c r="I65" s="387"/>
    </row>
    <row r="66" spans="1:11" ht="20.25" customHeight="1" thickBot="1" x14ac:dyDescent="0.25">
      <c r="A66" s="791"/>
      <c r="B66" s="732"/>
      <c r="C66" s="428"/>
      <c r="D66" s="182"/>
      <c r="E66" s="418"/>
      <c r="F66" s="387"/>
      <c r="G66" s="387"/>
      <c r="H66" s="387"/>
      <c r="I66" s="387"/>
    </row>
    <row r="67" spans="1:11" ht="22.5" customHeight="1" thickBot="1" x14ac:dyDescent="0.25">
      <c r="A67" s="791"/>
      <c r="B67" s="732"/>
      <c r="C67" s="428"/>
      <c r="D67" s="3" t="s">
        <v>1505</v>
      </c>
      <c r="E67" s="420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1" ht="22.5" customHeight="1" thickBot="1" x14ac:dyDescent="0.25">
      <c r="A68" s="791"/>
      <c r="B68" s="732"/>
      <c r="C68" s="428"/>
      <c r="D68" s="3" t="s">
        <v>1507</v>
      </c>
      <c r="E68" s="420"/>
      <c r="F68" s="141">
        <f>(F67*1.73*380*0.9)/1000</f>
        <v>198.20609999999996</v>
      </c>
      <c r="G68" s="141">
        <f>(G67*1.73*380*0.9)/1000</f>
        <v>141.40673999999999</v>
      </c>
      <c r="H68" s="141">
        <f>(H67*1.73*380*0.9)/1000</f>
        <v>170.98973999999998</v>
      </c>
      <c r="I68" s="142"/>
      <c r="J68" s="177"/>
    </row>
    <row r="69" spans="1:11" ht="22.5" customHeight="1" thickBot="1" x14ac:dyDescent="0.25">
      <c r="A69" s="791"/>
      <c r="B69" s="732"/>
      <c r="C69" s="428"/>
      <c r="D69" s="3" t="s">
        <v>1509</v>
      </c>
      <c r="E69" s="421"/>
      <c r="F69" s="742">
        <f>(F68+G68+H68)</f>
        <v>510.60257999999993</v>
      </c>
      <c r="G69" s="743"/>
      <c r="H69" s="743"/>
      <c r="I69" s="744"/>
    </row>
    <row r="70" spans="1:11" ht="24" customHeight="1" thickBot="1" x14ac:dyDescent="0.25">
      <c r="A70" s="792"/>
      <c r="B70" s="733"/>
      <c r="C70" s="433"/>
      <c r="D70" s="42" t="s">
        <v>88</v>
      </c>
      <c r="E70" s="425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11" ht="24" customHeight="1" thickBot="1" x14ac:dyDescent="0.3">
      <c r="A71" s="800"/>
      <c r="B71" s="794"/>
      <c r="C71" s="822"/>
      <c r="D71" s="794"/>
      <c r="E71" s="822"/>
      <c r="F71" s="794"/>
      <c r="G71" s="794"/>
      <c r="H71" s="794"/>
      <c r="I71" s="794"/>
    </row>
    <row r="72" spans="1:11" ht="39.75" customHeight="1" thickBot="1" x14ac:dyDescent="0.25">
      <c r="A72" s="200" t="s">
        <v>1220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ТП'!C79</f>
        <v>ТМ-630/10</v>
      </c>
      <c r="G72" s="132" t="s">
        <v>1544</v>
      </c>
      <c r="H72" s="131" t="s">
        <v>5</v>
      </c>
      <c r="I72" s="133">
        <f>'Данные по ТП'!F79</f>
        <v>63789</v>
      </c>
    </row>
    <row r="73" spans="1:11" ht="19.5" thickBot="1" x14ac:dyDescent="0.25">
      <c r="A73" s="728" t="s">
        <v>1221</v>
      </c>
      <c r="B73" s="731" t="s">
        <v>382</v>
      </c>
      <c r="C73" s="428">
        <v>1</v>
      </c>
      <c r="D73" s="182" t="s">
        <v>376</v>
      </c>
      <c r="E73" s="418"/>
      <c r="F73" s="212">
        <v>68</v>
      </c>
      <c r="G73" s="212">
        <v>40</v>
      </c>
      <c r="H73" s="212">
        <v>47</v>
      </c>
      <c r="I73" s="212">
        <v>0</v>
      </c>
    </row>
    <row r="74" spans="1:11" ht="22.5" customHeight="1" thickBot="1" x14ac:dyDescent="0.25">
      <c r="A74" s="791"/>
      <c r="B74" s="777"/>
      <c r="C74" s="428">
        <v>2</v>
      </c>
      <c r="D74" s="182" t="s">
        <v>377</v>
      </c>
      <c r="E74" s="418"/>
      <c r="F74" s="212">
        <v>17</v>
      </c>
      <c r="G74" s="212">
        <v>12</v>
      </c>
      <c r="H74" s="212">
        <v>15</v>
      </c>
      <c r="I74" s="212">
        <v>2</v>
      </c>
    </row>
    <row r="75" spans="1:11" ht="19.5" thickBot="1" x14ac:dyDescent="0.25">
      <c r="A75" s="791"/>
      <c r="B75" s="777"/>
      <c r="C75" s="428">
        <v>3</v>
      </c>
      <c r="D75" s="182" t="s">
        <v>905</v>
      </c>
      <c r="E75" s="418"/>
      <c r="F75" s="212"/>
      <c r="G75" s="212"/>
      <c r="H75" s="212"/>
      <c r="I75" s="212"/>
    </row>
    <row r="76" spans="1:11" ht="19.5" thickBot="1" x14ac:dyDescent="0.25">
      <c r="A76" s="791"/>
      <c r="B76" s="777"/>
      <c r="C76" s="428">
        <v>4</v>
      </c>
      <c r="D76" s="182" t="s">
        <v>35</v>
      </c>
      <c r="E76" s="418"/>
      <c r="F76" s="212"/>
      <c r="G76" s="212"/>
      <c r="H76" s="212"/>
      <c r="I76" s="212"/>
    </row>
    <row r="77" spans="1:11" ht="19.5" thickBot="1" x14ac:dyDescent="0.25">
      <c r="A77" s="791"/>
      <c r="B77" s="777"/>
      <c r="C77" s="428">
        <v>5</v>
      </c>
      <c r="D77" s="182" t="s">
        <v>198</v>
      </c>
      <c r="E77" s="418"/>
      <c r="F77" s="212"/>
      <c r="G77" s="212"/>
      <c r="H77" s="212"/>
      <c r="I77" s="212"/>
    </row>
    <row r="78" spans="1:11" ht="19.5" thickBot="1" x14ac:dyDescent="0.25">
      <c r="A78" s="791"/>
      <c r="B78" s="777"/>
      <c r="C78" s="428">
        <v>6</v>
      </c>
      <c r="D78" s="182" t="s">
        <v>1082</v>
      </c>
      <c r="E78" s="418"/>
      <c r="F78" s="212">
        <v>24</v>
      </c>
      <c r="G78" s="212">
        <v>17</v>
      </c>
      <c r="H78" s="212">
        <v>24</v>
      </c>
      <c r="I78" s="212">
        <v>4</v>
      </c>
      <c r="J78" s="222"/>
      <c r="K78" s="104"/>
    </row>
    <row r="79" spans="1:11" ht="19.5" thickBot="1" x14ac:dyDescent="0.25">
      <c r="A79" s="791"/>
      <c r="B79" s="777"/>
      <c r="C79" s="428">
        <v>7</v>
      </c>
      <c r="D79" s="182" t="s">
        <v>378</v>
      </c>
      <c r="E79" s="418"/>
      <c r="F79" s="212"/>
      <c r="G79" s="212"/>
      <c r="H79" s="212"/>
      <c r="I79" s="212"/>
    </row>
    <row r="80" spans="1:11" ht="19.5" thickBot="1" x14ac:dyDescent="0.25">
      <c r="A80" s="791"/>
      <c r="B80" s="777"/>
      <c r="C80" s="428">
        <v>8</v>
      </c>
      <c r="D80" s="182" t="s">
        <v>1083</v>
      </c>
      <c r="E80" s="418"/>
      <c r="F80" s="212">
        <v>23</v>
      </c>
      <c r="G80" s="212">
        <v>43</v>
      </c>
      <c r="H80" s="212">
        <v>25</v>
      </c>
      <c r="I80" s="212">
        <v>12</v>
      </c>
    </row>
    <row r="81" spans="1:10" ht="19.5" thickBot="1" x14ac:dyDescent="0.25">
      <c r="A81" s="791"/>
      <c r="B81" s="777"/>
      <c r="C81" s="428"/>
      <c r="D81" s="182"/>
      <c r="E81" s="418"/>
      <c r="F81" s="387"/>
      <c r="G81" s="387"/>
      <c r="H81" s="387"/>
      <c r="I81" s="387"/>
    </row>
    <row r="82" spans="1:10" ht="19.5" thickBot="1" x14ac:dyDescent="0.25">
      <c r="A82" s="791"/>
      <c r="B82" s="777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791"/>
      <c r="B83" s="777"/>
      <c r="C83" s="428"/>
      <c r="D83" s="182"/>
      <c r="E83" s="418"/>
      <c r="F83" s="387"/>
      <c r="G83" s="387"/>
      <c r="H83" s="387"/>
      <c r="I83" s="387"/>
    </row>
    <row r="84" spans="1:10" ht="18.75" thickBot="1" x14ac:dyDescent="0.25">
      <c r="A84" s="791"/>
      <c r="B84" s="777"/>
      <c r="C84" s="428"/>
      <c r="D84" s="3" t="s">
        <v>1506</v>
      </c>
      <c r="E84" s="420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 x14ac:dyDescent="0.25">
      <c r="A85" s="791"/>
      <c r="B85" s="777"/>
      <c r="C85" s="428"/>
      <c r="D85" s="3" t="s">
        <v>1507</v>
      </c>
      <c r="E85" s="420"/>
      <c r="F85" s="141">
        <f>(F84*1.73*380*0.9)/1000</f>
        <v>78.099119999999999</v>
      </c>
      <c r="G85" s="141">
        <f>(G84*1.73*380*0.9)/1000</f>
        <v>66.265919999999994</v>
      </c>
      <c r="H85" s="141">
        <f>(H84*1.73*380*0.9)/1000</f>
        <v>65.67425999999999</v>
      </c>
      <c r="I85" s="142"/>
      <c r="J85" s="177"/>
    </row>
    <row r="86" spans="1:10" ht="18.75" thickBot="1" x14ac:dyDescent="0.25">
      <c r="A86" s="791"/>
      <c r="B86" s="777"/>
      <c r="C86" s="428"/>
      <c r="D86" s="3" t="s">
        <v>1508</v>
      </c>
      <c r="E86" s="421"/>
      <c r="F86" s="742">
        <f>(F85+G85+H85)</f>
        <v>210.03929999999997</v>
      </c>
      <c r="G86" s="743"/>
      <c r="H86" s="743"/>
      <c r="I86" s="744"/>
    </row>
    <row r="87" spans="1:10" ht="19.5" thickBot="1" x14ac:dyDescent="0.25">
      <c r="A87" s="791"/>
      <c r="B87" s="777"/>
      <c r="C87" s="431"/>
      <c r="D87" s="765"/>
      <c r="E87" s="810"/>
      <c r="F87" s="766"/>
      <c r="G87" s="766"/>
      <c r="H87" s="766"/>
      <c r="I87" s="779"/>
    </row>
    <row r="88" spans="1:10" ht="38.25" customHeight="1" thickBot="1" x14ac:dyDescent="0.25">
      <c r="A88" s="791"/>
      <c r="B88" s="777"/>
      <c r="C88" s="414" t="s">
        <v>1630</v>
      </c>
      <c r="D88" s="130" t="s">
        <v>1519</v>
      </c>
      <c r="E88" s="417" t="s">
        <v>1629</v>
      </c>
      <c r="F88" s="175" t="str">
        <f>'Данные по ТП'!C80</f>
        <v>ТМ-400/10</v>
      </c>
      <c r="G88" s="132" t="s">
        <v>1544</v>
      </c>
      <c r="H88" s="131" t="s">
        <v>5</v>
      </c>
      <c r="I88" s="133">
        <f>'Данные по ТП'!F80</f>
        <v>12289</v>
      </c>
    </row>
    <row r="89" spans="1:10" ht="38.25" thickBot="1" x14ac:dyDescent="0.25">
      <c r="A89" s="791"/>
      <c r="B89" s="777"/>
      <c r="C89" s="428">
        <v>10</v>
      </c>
      <c r="D89" s="182" t="s">
        <v>1183</v>
      </c>
      <c r="E89" s="418"/>
      <c r="F89" s="212">
        <v>0</v>
      </c>
      <c r="G89" s="212">
        <v>10</v>
      </c>
      <c r="H89" s="212">
        <v>0</v>
      </c>
      <c r="I89" s="212">
        <v>10</v>
      </c>
    </row>
    <row r="90" spans="1:10" ht="19.5" thickBot="1" x14ac:dyDescent="0.25">
      <c r="A90" s="791"/>
      <c r="B90" s="777"/>
      <c r="C90" s="428">
        <v>11</v>
      </c>
      <c r="D90" s="182" t="s">
        <v>127</v>
      </c>
      <c r="E90" s="418"/>
      <c r="F90" s="212"/>
      <c r="G90" s="212"/>
      <c r="H90" s="212"/>
      <c r="I90" s="212"/>
    </row>
    <row r="91" spans="1:10" ht="19.5" thickBot="1" x14ac:dyDescent="0.25">
      <c r="A91" s="791"/>
      <c r="B91" s="777"/>
      <c r="C91" s="428">
        <v>12</v>
      </c>
      <c r="D91" s="182" t="s">
        <v>1084</v>
      </c>
      <c r="E91" s="418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91"/>
      <c r="B92" s="777"/>
      <c r="C92" s="428">
        <v>13</v>
      </c>
      <c r="D92" s="182" t="s">
        <v>379</v>
      </c>
      <c r="E92" s="418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91"/>
      <c r="B93" s="777"/>
      <c r="C93" s="428">
        <v>14</v>
      </c>
      <c r="D93" s="182" t="s">
        <v>1085</v>
      </c>
      <c r="E93" s="418"/>
      <c r="F93" s="212">
        <v>0</v>
      </c>
      <c r="G93" s="212">
        <v>0</v>
      </c>
      <c r="H93" s="212">
        <v>0</v>
      </c>
      <c r="I93" s="212">
        <v>0</v>
      </c>
    </row>
    <row r="94" spans="1:10" ht="19.5" thickBot="1" x14ac:dyDescent="0.25">
      <c r="A94" s="791"/>
      <c r="B94" s="777"/>
      <c r="C94" s="428">
        <v>15</v>
      </c>
      <c r="D94" s="182" t="s">
        <v>380</v>
      </c>
      <c r="E94" s="418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791"/>
      <c r="B95" s="777"/>
      <c r="C95" s="428">
        <v>16</v>
      </c>
      <c r="D95" s="182" t="s">
        <v>381</v>
      </c>
      <c r="E95" s="418"/>
      <c r="F95" s="212">
        <v>19</v>
      </c>
      <c r="G95" s="212">
        <v>14</v>
      </c>
      <c r="H95" s="212">
        <v>9</v>
      </c>
      <c r="I95" s="212">
        <v>7</v>
      </c>
    </row>
    <row r="96" spans="1:10" ht="19.5" thickBot="1" x14ac:dyDescent="0.25">
      <c r="A96" s="791"/>
      <c r="B96" s="777"/>
      <c r="C96" s="428"/>
      <c r="D96" s="182"/>
      <c r="E96" s="418"/>
      <c r="F96" s="387"/>
      <c r="G96" s="387"/>
      <c r="H96" s="387"/>
      <c r="I96" s="387"/>
    </row>
    <row r="97" spans="1:10" ht="19.5" thickBot="1" x14ac:dyDescent="0.25">
      <c r="A97" s="791"/>
      <c r="B97" s="777"/>
      <c r="C97" s="428"/>
      <c r="D97" s="182"/>
      <c r="E97" s="418"/>
      <c r="F97" s="387"/>
      <c r="G97" s="387"/>
      <c r="H97" s="387"/>
      <c r="I97" s="387"/>
    </row>
    <row r="98" spans="1:10" ht="21.75" customHeight="1" thickBot="1" x14ac:dyDescent="0.3">
      <c r="A98" s="791"/>
      <c r="B98" s="777"/>
      <c r="C98" s="433"/>
      <c r="D98" s="204"/>
      <c r="E98" s="449"/>
      <c r="F98" s="205"/>
      <c r="G98" s="204"/>
      <c r="H98" s="204"/>
      <c r="I98" s="204"/>
    </row>
    <row r="99" spans="1:10" ht="18.75" thickBot="1" x14ac:dyDescent="0.3">
      <c r="A99" s="791"/>
      <c r="B99" s="777"/>
      <c r="C99" s="433"/>
      <c r="D99" s="204"/>
      <c r="E99" s="449"/>
      <c r="F99" s="205"/>
      <c r="G99" s="204"/>
      <c r="H99" s="204"/>
      <c r="I99" s="204"/>
      <c r="J99" s="177"/>
    </row>
    <row r="100" spans="1:10" ht="18.75" thickBot="1" x14ac:dyDescent="0.25">
      <c r="A100" s="791"/>
      <c r="B100" s="777"/>
      <c r="C100" s="428"/>
      <c r="D100" s="3" t="s">
        <v>1505</v>
      </c>
      <c r="E100" s="420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10" ht="19.5" thickBot="1" x14ac:dyDescent="0.25">
      <c r="A101" s="791"/>
      <c r="B101" s="777"/>
      <c r="C101" s="428"/>
      <c r="D101" s="3" t="s">
        <v>1507</v>
      </c>
      <c r="E101" s="420"/>
      <c r="F101" s="141">
        <f>(F100*1.73*380*0.9)/1000</f>
        <v>11.241539999999999</v>
      </c>
      <c r="G101" s="141">
        <f>(G100*1.73*380*0.9)/1000</f>
        <v>14.199839999999998</v>
      </c>
      <c r="H101" s="141">
        <f>(H100*1.73*380*0.9)/1000</f>
        <v>5.3249400000000007</v>
      </c>
      <c r="I101" s="142"/>
    </row>
    <row r="102" spans="1:10" ht="18.75" thickBot="1" x14ac:dyDescent="0.25">
      <c r="A102" s="791"/>
      <c r="B102" s="777"/>
      <c r="C102" s="428"/>
      <c r="D102" s="3" t="s">
        <v>1509</v>
      </c>
      <c r="E102" s="421"/>
      <c r="F102" s="742">
        <f>(F101+G101+H101)</f>
        <v>30.766319999999997</v>
      </c>
      <c r="G102" s="743"/>
      <c r="H102" s="743"/>
      <c r="I102" s="744"/>
    </row>
    <row r="103" spans="1:10" ht="19.5" thickBot="1" x14ac:dyDescent="0.25">
      <c r="A103" s="792"/>
      <c r="B103" s="778"/>
      <c r="C103" s="433"/>
      <c r="D103" s="42" t="s">
        <v>88</v>
      </c>
      <c r="E103" s="425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10" ht="50.25" customHeight="1" thickBot="1" x14ac:dyDescent="0.3">
      <c r="A104" s="800"/>
      <c r="B104" s="794"/>
      <c r="C104" s="822"/>
      <c r="D104" s="794"/>
      <c r="E104" s="822"/>
      <c r="F104" s="794"/>
      <c r="G104" s="794"/>
      <c r="H104" s="794"/>
      <c r="I104" s="794"/>
    </row>
    <row r="105" spans="1:10" ht="36.75" thickBot="1" x14ac:dyDescent="0.25">
      <c r="A105" s="200" t="s">
        <v>1220</v>
      </c>
      <c r="B105" s="23"/>
      <c r="C105" s="414" t="s">
        <v>1630</v>
      </c>
      <c r="D105" s="130" t="s">
        <v>1543</v>
      </c>
      <c r="E105" s="417" t="s">
        <v>1629</v>
      </c>
      <c r="F105" s="175" t="str">
        <f>'Данные по ТП'!C81</f>
        <v>ТМ-400/10</v>
      </c>
      <c r="G105" s="132" t="s">
        <v>1544</v>
      </c>
      <c r="H105" s="131" t="s">
        <v>5</v>
      </c>
      <c r="I105" s="133">
        <f>'Данные по ТП'!F81</f>
        <v>11986</v>
      </c>
    </row>
    <row r="106" spans="1:10" ht="19.5" thickBot="1" x14ac:dyDescent="0.25">
      <c r="A106" s="728" t="s">
        <v>1221</v>
      </c>
      <c r="B106" s="731" t="s">
        <v>395</v>
      </c>
      <c r="C106" s="428">
        <v>1</v>
      </c>
      <c r="D106" s="182" t="s">
        <v>383</v>
      </c>
      <c r="E106" s="418"/>
      <c r="F106" s="212">
        <v>0</v>
      </c>
      <c r="G106" s="212">
        <v>0</v>
      </c>
      <c r="H106" s="212">
        <v>0</v>
      </c>
      <c r="I106" s="212">
        <v>0</v>
      </c>
    </row>
    <row r="107" spans="1:10" ht="19.5" thickBot="1" x14ac:dyDescent="0.25">
      <c r="A107" s="791"/>
      <c r="B107" s="777"/>
      <c r="C107" s="428">
        <v>2</v>
      </c>
      <c r="D107" s="182" t="s">
        <v>384</v>
      </c>
      <c r="E107" s="418"/>
      <c r="F107" s="212"/>
      <c r="G107" s="212"/>
      <c r="H107" s="212"/>
      <c r="I107" s="212"/>
    </row>
    <row r="108" spans="1:10" ht="19.5" thickBot="1" x14ac:dyDescent="0.25">
      <c r="A108" s="791"/>
      <c r="B108" s="777"/>
      <c r="C108" s="428">
        <v>3</v>
      </c>
      <c r="D108" s="182" t="s">
        <v>1087</v>
      </c>
      <c r="E108" s="418"/>
      <c r="F108" s="212">
        <v>24</v>
      </c>
      <c r="G108" s="212">
        <v>26</v>
      </c>
      <c r="H108" s="212">
        <v>16</v>
      </c>
      <c r="I108" s="212">
        <v>3</v>
      </c>
    </row>
    <row r="109" spans="1:10" ht="20.25" customHeight="1" thickBot="1" x14ac:dyDescent="0.25">
      <c r="A109" s="791"/>
      <c r="B109" s="777"/>
      <c r="C109" s="428">
        <v>4</v>
      </c>
      <c r="D109" s="182" t="s">
        <v>1086</v>
      </c>
      <c r="E109" s="418"/>
      <c r="F109" s="212">
        <v>21</v>
      </c>
      <c r="G109" s="212">
        <v>11</v>
      </c>
      <c r="H109" s="212">
        <v>37</v>
      </c>
      <c r="I109" s="212">
        <v>9</v>
      </c>
    </row>
    <row r="110" spans="1:10" ht="19.5" thickBot="1" x14ac:dyDescent="0.25">
      <c r="A110" s="791"/>
      <c r="B110" s="777"/>
      <c r="C110" s="428">
        <v>5</v>
      </c>
      <c r="D110" s="182" t="s">
        <v>385</v>
      </c>
      <c r="E110" s="418"/>
      <c r="F110" s="212"/>
      <c r="G110" s="212"/>
      <c r="H110" s="212"/>
      <c r="I110" s="212"/>
    </row>
    <row r="111" spans="1:10" ht="19.5" thickBot="1" x14ac:dyDescent="0.25">
      <c r="A111" s="791"/>
      <c r="B111" s="777"/>
      <c r="C111" s="428">
        <v>6</v>
      </c>
      <c r="D111" s="182" t="s">
        <v>386</v>
      </c>
      <c r="E111" s="418"/>
      <c r="F111" s="212">
        <v>200</v>
      </c>
      <c r="G111" s="212">
        <v>197</v>
      </c>
      <c r="H111" s="212">
        <v>158</v>
      </c>
      <c r="I111" s="212">
        <v>42</v>
      </c>
    </row>
    <row r="112" spans="1:10" ht="19.5" thickBot="1" x14ac:dyDescent="0.25">
      <c r="A112" s="791"/>
      <c r="B112" s="777"/>
      <c r="C112" s="428">
        <v>7</v>
      </c>
      <c r="D112" s="182" t="s">
        <v>387</v>
      </c>
      <c r="E112" s="418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791"/>
      <c r="B113" s="777"/>
      <c r="C113" s="428">
        <v>8</v>
      </c>
      <c r="D113" s="182" t="s">
        <v>388</v>
      </c>
      <c r="E113" s="418"/>
      <c r="F113" s="212"/>
      <c r="G113" s="212"/>
      <c r="H113" s="212"/>
      <c r="I113" s="212"/>
    </row>
    <row r="114" spans="1:10" ht="19.5" thickBot="1" x14ac:dyDescent="0.25">
      <c r="A114" s="791"/>
      <c r="B114" s="777"/>
      <c r="C114" s="428"/>
      <c r="D114" s="182"/>
      <c r="E114" s="418"/>
      <c r="F114" s="387"/>
      <c r="G114" s="387"/>
      <c r="H114" s="387"/>
      <c r="I114" s="387"/>
    </row>
    <row r="115" spans="1:10" ht="19.5" thickBot="1" x14ac:dyDescent="0.25">
      <c r="A115" s="791"/>
      <c r="B115" s="777"/>
      <c r="C115" s="428"/>
      <c r="D115" s="182"/>
      <c r="E115" s="418"/>
      <c r="F115" s="387"/>
      <c r="G115" s="387"/>
      <c r="H115" s="387"/>
      <c r="I115" s="387"/>
    </row>
    <row r="116" spans="1:10" ht="21" customHeight="1" thickBot="1" x14ac:dyDescent="0.3">
      <c r="A116" s="791"/>
      <c r="B116" s="777"/>
      <c r="C116" s="433"/>
      <c r="D116" s="204"/>
      <c r="E116" s="449"/>
      <c r="F116" s="205"/>
      <c r="G116" s="204"/>
      <c r="H116" s="204"/>
      <c r="I116" s="204"/>
    </row>
    <row r="117" spans="1:10" ht="26.25" customHeight="1" thickBot="1" x14ac:dyDescent="0.25">
      <c r="A117" s="791"/>
      <c r="B117" s="777"/>
      <c r="C117" s="428"/>
      <c r="D117" s="3" t="s">
        <v>1506</v>
      </c>
      <c r="E117" s="420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7"/>
    </row>
    <row r="118" spans="1:10" ht="19.5" thickBot="1" x14ac:dyDescent="0.25">
      <c r="A118" s="791"/>
      <c r="B118" s="777"/>
      <c r="C118" s="428"/>
      <c r="D118" s="3" t="s">
        <v>1507</v>
      </c>
      <c r="E118" s="420"/>
      <c r="F118" s="141">
        <f>(F117*1.73*380*0.9)/1000</f>
        <v>144.95670000000001</v>
      </c>
      <c r="G118" s="141">
        <f>(G117*1.73*380*0.9)/1000</f>
        <v>138.44844000000001</v>
      </c>
      <c r="H118" s="141">
        <f>(H117*1.73*380*0.9)/1000</f>
        <v>124.84026</v>
      </c>
      <c r="I118" s="142"/>
    </row>
    <row r="119" spans="1:10" ht="18.75" thickBot="1" x14ac:dyDescent="0.25">
      <c r="A119" s="791"/>
      <c r="B119" s="777"/>
      <c r="C119" s="428"/>
      <c r="D119" s="3" t="s">
        <v>1508</v>
      </c>
      <c r="E119" s="421"/>
      <c r="F119" s="742">
        <f>(F118+G118+H118)</f>
        <v>408.24540000000002</v>
      </c>
      <c r="G119" s="743"/>
      <c r="H119" s="743"/>
      <c r="I119" s="744"/>
    </row>
    <row r="120" spans="1:10" ht="19.5" thickBot="1" x14ac:dyDescent="0.25">
      <c r="A120" s="791"/>
      <c r="B120" s="777"/>
      <c r="C120" s="431"/>
      <c r="D120" s="765"/>
      <c r="E120" s="810"/>
      <c r="F120" s="766"/>
      <c r="G120" s="766"/>
      <c r="H120" s="766"/>
      <c r="I120" s="779"/>
    </row>
    <row r="121" spans="1:10" ht="36.75" thickBot="1" x14ac:dyDescent="0.25">
      <c r="A121" s="791"/>
      <c r="B121" s="777"/>
      <c r="C121" s="414" t="s">
        <v>1630</v>
      </c>
      <c r="D121" s="130" t="s">
        <v>1519</v>
      </c>
      <c r="E121" s="417" t="s">
        <v>1629</v>
      </c>
      <c r="F121" s="175" t="str">
        <f>'Данные по ТП'!C82</f>
        <v>ТМ-400/10</v>
      </c>
      <c r="G121" s="132" t="s">
        <v>1544</v>
      </c>
      <c r="H121" s="131" t="s">
        <v>5</v>
      </c>
      <c r="I121" s="144">
        <f>'Данные по ТП'!F82</f>
        <v>57986</v>
      </c>
    </row>
    <row r="122" spans="1:10" ht="19.5" customHeight="1" thickBot="1" x14ac:dyDescent="0.25">
      <c r="A122" s="791"/>
      <c r="B122" s="777"/>
      <c r="C122" s="428">
        <v>9</v>
      </c>
      <c r="D122" s="182" t="s">
        <v>389</v>
      </c>
      <c r="E122" s="418"/>
      <c r="F122" s="212">
        <v>62</v>
      </c>
      <c r="G122" s="212">
        <v>76</v>
      </c>
      <c r="H122" s="212">
        <v>58</v>
      </c>
      <c r="I122" s="212">
        <v>11</v>
      </c>
    </row>
    <row r="123" spans="1:10" ht="19.5" thickBot="1" x14ac:dyDescent="0.25">
      <c r="A123" s="791"/>
      <c r="B123" s="777"/>
      <c r="C123" s="428">
        <v>10</v>
      </c>
      <c r="D123" s="182" t="s">
        <v>390</v>
      </c>
      <c r="E123" s="418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791"/>
      <c r="B124" s="777"/>
      <c r="C124" s="428">
        <v>11</v>
      </c>
      <c r="D124" s="182" t="s">
        <v>391</v>
      </c>
      <c r="E124" s="418"/>
      <c r="F124" s="212">
        <v>2</v>
      </c>
      <c r="G124" s="212">
        <v>3</v>
      </c>
      <c r="H124" s="212">
        <v>2</v>
      </c>
      <c r="I124" s="212">
        <v>1</v>
      </c>
    </row>
    <row r="125" spans="1:10" ht="19.5" thickBot="1" x14ac:dyDescent="0.25">
      <c r="A125" s="791"/>
      <c r="B125" s="777"/>
      <c r="C125" s="428">
        <v>12</v>
      </c>
      <c r="D125" s="182" t="s">
        <v>1089</v>
      </c>
      <c r="E125" s="418"/>
      <c r="F125" s="212">
        <v>50</v>
      </c>
      <c r="G125" s="212">
        <v>43</v>
      </c>
      <c r="H125" s="212">
        <v>58</v>
      </c>
      <c r="I125" s="212">
        <v>15</v>
      </c>
    </row>
    <row r="126" spans="1:10" ht="19.5" thickBot="1" x14ac:dyDescent="0.25">
      <c r="A126" s="791"/>
      <c r="B126" s="777"/>
      <c r="C126" s="428">
        <v>13</v>
      </c>
      <c r="D126" s="182" t="s">
        <v>1088</v>
      </c>
      <c r="E126" s="418"/>
      <c r="F126" s="212">
        <v>0</v>
      </c>
      <c r="G126" s="212">
        <v>0</v>
      </c>
      <c r="H126" s="212">
        <v>0</v>
      </c>
      <c r="I126" s="212">
        <v>0</v>
      </c>
    </row>
    <row r="127" spans="1:10" ht="19.5" thickBot="1" x14ac:dyDescent="0.25">
      <c r="A127" s="791"/>
      <c r="B127" s="777"/>
      <c r="C127" s="428">
        <v>14</v>
      </c>
      <c r="D127" s="182" t="s">
        <v>392</v>
      </c>
      <c r="E127" s="418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791"/>
      <c r="B128" s="777"/>
      <c r="C128" s="428">
        <v>15</v>
      </c>
      <c r="D128" s="182" t="s">
        <v>393</v>
      </c>
      <c r="E128" s="418"/>
      <c r="F128" s="212">
        <v>0</v>
      </c>
      <c r="G128" s="212">
        <v>0</v>
      </c>
      <c r="H128" s="212">
        <v>0</v>
      </c>
      <c r="I128" s="212">
        <v>0</v>
      </c>
    </row>
    <row r="129" spans="1:10" ht="19.5" customHeight="1" thickBot="1" x14ac:dyDescent="0.25">
      <c r="A129" s="791"/>
      <c r="B129" s="777"/>
      <c r="C129" s="428">
        <v>16</v>
      </c>
      <c r="D129" s="182" t="s">
        <v>394</v>
      </c>
      <c r="E129" s="418"/>
      <c r="F129" s="212">
        <v>0</v>
      </c>
      <c r="G129" s="212">
        <v>0</v>
      </c>
      <c r="H129" s="212">
        <v>0</v>
      </c>
      <c r="I129" s="212">
        <v>0</v>
      </c>
    </row>
    <row r="130" spans="1:10" ht="20.25" customHeight="1" thickBot="1" x14ac:dyDescent="0.3">
      <c r="A130" s="791"/>
      <c r="B130" s="777"/>
      <c r="C130" s="433"/>
      <c r="D130" s="204"/>
      <c r="E130" s="449"/>
      <c r="F130" s="205"/>
      <c r="G130" s="204"/>
      <c r="H130" s="204"/>
      <c r="I130" s="204"/>
    </row>
    <row r="131" spans="1:10" ht="20.25" customHeight="1" thickBot="1" x14ac:dyDescent="0.3">
      <c r="A131" s="791"/>
      <c r="B131" s="777"/>
      <c r="C131" s="433"/>
      <c r="D131" s="204"/>
      <c r="E131" s="449"/>
      <c r="F131" s="205"/>
      <c r="G131" s="204"/>
      <c r="H131" s="204"/>
      <c r="I131" s="204"/>
    </row>
    <row r="132" spans="1:10" ht="18.75" thickBot="1" x14ac:dyDescent="0.3">
      <c r="A132" s="791"/>
      <c r="B132" s="777"/>
      <c r="C132" s="433"/>
      <c r="D132" s="204"/>
      <c r="E132" s="449"/>
      <c r="F132" s="205"/>
      <c r="G132" s="204"/>
      <c r="H132" s="204"/>
      <c r="I132" s="204"/>
      <c r="J132" s="177"/>
    </row>
    <row r="133" spans="1:10" ht="18.75" thickBot="1" x14ac:dyDescent="0.25">
      <c r="A133" s="791"/>
      <c r="B133" s="777"/>
      <c r="C133" s="428"/>
      <c r="D133" s="3" t="s">
        <v>1505</v>
      </c>
      <c r="E133" s="420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10" ht="19.5" thickBot="1" x14ac:dyDescent="0.25">
      <c r="A134" s="791"/>
      <c r="B134" s="777"/>
      <c r="C134" s="428"/>
      <c r="D134" s="3" t="s">
        <v>1507</v>
      </c>
      <c r="E134" s="420"/>
      <c r="F134" s="141">
        <f>(F133*1.73*380*0.9)/1000</f>
        <v>67.449240000000003</v>
      </c>
      <c r="G134" s="141">
        <f>(G133*1.73*380*0.9)/1000</f>
        <v>72.182520000000011</v>
      </c>
      <c r="H134" s="141">
        <f>(H133*1.73*380*0.9)/1000</f>
        <v>69.815880000000007</v>
      </c>
      <c r="I134" s="142"/>
    </row>
    <row r="135" spans="1:10" ht="18.75" thickBot="1" x14ac:dyDescent="0.25">
      <c r="A135" s="791"/>
      <c r="B135" s="777"/>
      <c r="C135" s="428"/>
      <c r="D135" s="3" t="s">
        <v>1509</v>
      </c>
      <c r="E135" s="421"/>
      <c r="F135" s="742">
        <f>(F134+G134+H134)</f>
        <v>209.44764000000004</v>
      </c>
      <c r="G135" s="743"/>
      <c r="H135" s="743"/>
      <c r="I135" s="744"/>
    </row>
    <row r="136" spans="1:10" ht="19.5" thickBot="1" x14ac:dyDescent="0.25">
      <c r="A136" s="792"/>
      <c r="B136" s="778"/>
      <c r="C136" s="433"/>
      <c r="D136" s="42" t="s">
        <v>88</v>
      </c>
      <c r="E136" s="425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10" ht="27.75" customHeight="1" thickBot="1" x14ac:dyDescent="0.25">
      <c r="A137" s="800"/>
      <c r="B137" s="800"/>
      <c r="C137" s="828"/>
      <c r="D137" s="800"/>
      <c r="E137" s="828"/>
      <c r="F137" s="800"/>
      <c r="G137" s="800"/>
      <c r="H137" s="800"/>
      <c r="I137" s="800"/>
    </row>
    <row r="138" spans="1:10" ht="36.75" thickBot="1" x14ac:dyDescent="0.25">
      <c r="A138" s="200" t="s">
        <v>1220</v>
      </c>
      <c r="B138" s="23"/>
      <c r="C138" s="414" t="s">
        <v>1630</v>
      </c>
      <c r="D138" s="130" t="s">
        <v>1543</v>
      </c>
      <c r="E138" s="417" t="s">
        <v>1629</v>
      </c>
      <c r="F138" s="175" t="str">
        <f>'Данные по ТП'!C83</f>
        <v>ТМ-400/10</v>
      </c>
      <c r="G138" s="132" t="s">
        <v>1544</v>
      </c>
      <c r="H138" s="131" t="s">
        <v>5</v>
      </c>
      <c r="I138" s="133">
        <f>'Данные по ТП'!F83</f>
        <v>23546</v>
      </c>
    </row>
    <row r="139" spans="1:10" ht="19.5" customHeight="1" thickBot="1" x14ac:dyDescent="0.25">
      <c r="A139" s="728" t="s">
        <v>1221</v>
      </c>
      <c r="B139" s="731" t="s">
        <v>401</v>
      </c>
      <c r="C139" s="428">
        <v>1</v>
      </c>
      <c r="D139" s="182" t="s">
        <v>396</v>
      </c>
      <c r="E139" s="418"/>
      <c r="F139" s="212"/>
      <c r="G139" s="212"/>
      <c r="H139" s="212"/>
      <c r="I139" s="212"/>
    </row>
    <row r="140" spans="1:10" ht="19.5" thickBot="1" x14ac:dyDescent="0.25">
      <c r="A140" s="791"/>
      <c r="B140" s="777"/>
      <c r="C140" s="428">
        <v>2</v>
      </c>
      <c r="D140" s="182" t="s">
        <v>397</v>
      </c>
      <c r="E140" s="418"/>
      <c r="F140" s="212">
        <v>36</v>
      </c>
      <c r="G140" s="212">
        <v>53</v>
      </c>
      <c r="H140" s="212">
        <v>51</v>
      </c>
      <c r="I140" s="212">
        <v>16</v>
      </c>
    </row>
    <row r="141" spans="1:10" ht="19.5" thickBot="1" x14ac:dyDescent="0.25">
      <c r="A141" s="791"/>
      <c r="B141" s="777"/>
      <c r="C141" s="428">
        <v>3</v>
      </c>
      <c r="D141" s="182" t="s">
        <v>398</v>
      </c>
      <c r="E141" s="418"/>
      <c r="F141" s="212"/>
      <c r="G141" s="212"/>
      <c r="H141" s="212"/>
      <c r="I141" s="212"/>
    </row>
    <row r="142" spans="1:10" ht="19.5" thickBot="1" x14ac:dyDescent="0.25">
      <c r="A142" s="791"/>
      <c r="B142" s="777"/>
      <c r="C142" s="428">
        <v>4</v>
      </c>
      <c r="D142" s="182" t="s">
        <v>399</v>
      </c>
      <c r="E142" s="418"/>
      <c r="F142" s="212">
        <v>59</v>
      </c>
      <c r="G142" s="212">
        <v>42</v>
      </c>
      <c r="H142" s="212">
        <v>53</v>
      </c>
      <c r="I142" s="212">
        <v>20</v>
      </c>
    </row>
    <row r="143" spans="1:10" ht="19.5" thickBot="1" x14ac:dyDescent="0.25">
      <c r="A143" s="791"/>
      <c r="B143" s="777"/>
      <c r="C143" s="428">
        <v>5</v>
      </c>
      <c r="D143" s="182" t="s">
        <v>385</v>
      </c>
      <c r="E143" s="418"/>
      <c r="F143" s="212"/>
      <c r="G143" s="212"/>
      <c r="H143" s="212"/>
      <c r="I143" s="212"/>
    </row>
    <row r="144" spans="1:10" ht="23.25" customHeight="1" thickBot="1" x14ac:dyDescent="0.25">
      <c r="A144" s="791"/>
      <c r="B144" s="777"/>
      <c r="C144" s="428">
        <v>6</v>
      </c>
      <c r="D144" s="182" t="s">
        <v>400</v>
      </c>
      <c r="E144" s="418"/>
      <c r="F144" s="212">
        <v>0</v>
      </c>
      <c r="G144" s="212">
        <v>0</v>
      </c>
      <c r="H144" s="212">
        <v>0</v>
      </c>
      <c r="I144" s="212">
        <v>0</v>
      </c>
    </row>
    <row r="145" spans="1:10" ht="19.5" thickBot="1" x14ac:dyDescent="0.25">
      <c r="A145" s="791"/>
      <c r="B145" s="777"/>
      <c r="C145" s="428">
        <v>7</v>
      </c>
      <c r="D145" s="182" t="s">
        <v>47</v>
      </c>
      <c r="E145" s="418"/>
      <c r="F145" s="212"/>
      <c r="G145" s="212"/>
      <c r="H145" s="212"/>
      <c r="I145" s="212"/>
    </row>
    <row r="146" spans="1:10" ht="19.5" thickBot="1" x14ac:dyDescent="0.25">
      <c r="A146" s="791"/>
      <c r="B146" s="777"/>
      <c r="C146" s="428">
        <v>8</v>
      </c>
      <c r="D146" s="182" t="s">
        <v>407</v>
      </c>
      <c r="E146" s="418"/>
      <c r="F146" s="212">
        <v>25</v>
      </c>
      <c r="G146" s="212">
        <v>19</v>
      </c>
      <c r="H146" s="212">
        <v>35</v>
      </c>
      <c r="I146" s="212">
        <v>13</v>
      </c>
    </row>
    <row r="147" spans="1:10" ht="19.5" thickBot="1" x14ac:dyDescent="0.25">
      <c r="A147" s="791"/>
      <c r="B147" s="777"/>
      <c r="C147" s="428"/>
      <c r="D147" s="182"/>
      <c r="E147" s="418"/>
      <c r="F147" s="387"/>
      <c r="G147" s="387"/>
      <c r="H147" s="387"/>
      <c r="I147" s="387"/>
    </row>
    <row r="148" spans="1:10" ht="19.5" thickBot="1" x14ac:dyDescent="0.25">
      <c r="A148" s="791"/>
      <c r="B148" s="777"/>
      <c r="C148" s="428"/>
      <c r="D148" s="182"/>
      <c r="E148" s="418"/>
      <c r="F148" s="387"/>
      <c r="G148" s="387"/>
      <c r="H148" s="387"/>
      <c r="I148" s="387"/>
    </row>
    <row r="149" spans="1:10" ht="18" customHeight="1" thickBot="1" x14ac:dyDescent="0.3">
      <c r="A149" s="791"/>
      <c r="B149" s="777"/>
      <c r="C149" s="433"/>
      <c r="D149" s="204"/>
      <c r="E149" s="449"/>
      <c r="F149" s="205"/>
      <c r="G149" s="204"/>
      <c r="H149" s="204"/>
      <c r="I149" s="204"/>
    </row>
    <row r="150" spans="1:10" ht="18.75" thickBot="1" x14ac:dyDescent="0.25">
      <c r="A150" s="791"/>
      <c r="B150" s="777"/>
      <c r="C150" s="428"/>
      <c r="D150" s="3" t="s">
        <v>1506</v>
      </c>
      <c r="E150" s="420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7"/>
    </row>
    <row r="151" spans="1:10" ht="19.5" thickBot="1" x14ac:dyDescent="0.25">
      <c r="A151" s="791"/>
      <c r="B151" s="777"/>
      <c r="C151" s="428"/>
      <c r="D151" s="3" t="s">
        <v>1507</v>
      </c>
      <c r="E151" s="420"/>
      <c r="F151" s="141">
        <f>(F150*1.73*380*0.9)/1000</f>
        <v>70.999200000000002</v>
      </c>
      <c r="G151" s="141">
        <f>(G150*1.73*380*0.9)/1000</f>
        <v>67.449240000000003</v>
      </c>
      <c r="H151" s="141">
        <f>(H150*1.73*380*0.9)/1000</f>
        <v>82.240740000000002</v>
      </c>
      <c r="I151" s="142"/>
    </row>
    <row r="152" spans="1:10" ht="18.75" thickBot="1" x14ac:dyDescent="0.25">
      <c r="A152" s="791"/>
      <c r="B152" s="777"/>
      <c r="C152" s="428"/>
      <c r="D152" s="3" t="s">
        <v>1508</v>
      </c>
      <c r="E152" s="421"/>
      <c r="F152" s="742">
        <f>(F151+G151+H151)</f>
        <v>220.68918000000002</v>
      </c>
      <c r="G152" s="743"/>
      <c r="H152" s="743"/>
      <c r="I152" s="744"/>
    </row>
    <row r="153" spans="1:10" ht="19.5" thickBot="1" x14ac:dyDescent="0.25">
      <c r="A153" s="791"/>
      <c r="B153" s="777"/>
      <c r="C153" s="431"/>
      <c r="D153" s="765"/>
      <c r="E153" s="810"/>
      <c r="F153" s="766"/>
      <c r="G153" s="766"/>
      <c r="H153" s="766"/>
      <c r="I153" s="779"/>
    </row>
    <row r="154" spans="1:10" ht="36.75" thickBot="1" x14ac:dyDescent="0.25">
      <c r="A154" s="791"/>
      <c r="B154" s="777"/>
      <c r="C154" s="414" t="s">
        <v>1630</v>
      </c>
      <c r="D154" s="130" t="s">
        <v>1519</v>
      </c>
      <c r="E154" s="417" t="s">
        <v>1629</v>
      </c>
      <c r="F154" s="175" t="str">
        <f>'Данные по ТП'!C84</f>
        <v>ТМ-400/10</v>
      </c>
      <c r="G154" s="132" t="s">
        <v>1544</v>
      </c>
      <c r="H154" s="131" t="s">
        <v>5</v>
      </c>
      <c r="I154" s="144">
        <f>'Данные по ТП'!F84</f>
        <v>18296</v>
      </c>
    </row>
    <row r="155" spans="1:10" ht="19.5" customHeight="1" thickBot="1" x14ac:dyDescent="0.25">
      <c r="A155" s="791"/>
      <c r="B155" s="777"/>
      <c r="C155" s="428">
        <v>9</v>
      </c>
      <c r="D155" s="182" t="s">
        <v>408</v>
      </c>
      <c r="E155" s="418"/>
      <c r="F155" s="212">
        <v>67</v>
      </c>
      <c r="G155" s="212">
        <v>76</v>
      </c>
      <c r="H155" s="212">
        <v>86</v>
      </c>
      <c r="I155" s="212">
        <v>19</v>
      </c>
    </row>
    <row r="156" spans="1:10" ht="19.5" thickBot="1" x14ac:dyDescent="0.25">
      <c r="A156" s="791"/>
      <c r="B156" s="777"/>
      <c r="C156" s="428">
        <v>10</v>
      </c>
      <c r="D156" s="182" t="s">
        <v>409</v>
      </c>
      <c r="E156" s="418"/>
      <c r="F156" s="212">
        <v>27</v>
      </c>
      <c r="G156" s="212">
        <v>48</v>
      </c>
      <c r="H156" s="212">
        <v>61</v>
      </c>
      <c r="I156" s="212">
        <v>26</v>
      </c>
    </row>
    <row r="157" spans="1:10" ht="19.5" thickBot="1" x14ac:dyDescent="0.25">
      <c r="A157" s="791"/>
      <c r="B157" s="777"/>
      <c r="C157" s="428">
        <v>11</v>
      </c>
      <c r="D157" s="182" t="s">
        <v>410</v>
      </c>
      <c r="E157" s="418"/>
      <c r="F157" s="212"/>
      <c r="G157" s="212"/>
      <c r="H157" s="212"/>
      <c r="I157" s="212"/>
    </row>
    <row r="158" spans="1:10" ht="19.5" thickBot="1" x14ac:dyDescent="0.25">
      <c r="A158" s="791"/>
      <c r="B158" s="777"/>
      <c r="C158" s="428">
        <v>12</v>
      </c>
      <c r="D158" s="182" t="s">
        <v>1151</v>
      </c>
      <c r="E158" s="418"/>
      <c r="F158" s="212"/>
      <c r="G158" s="212"/>
      <c r="H158" s="212"/>
      <c r="I158" s="212"/>
    </row>
    <row r="159" spans="1:10" ht="19.5" thickBot="1" x14ac:dyDescent="0.25">
      <c r="A159" s="791"/>
      <c r="B159" s="777"/>
      <c r="C159" s="428">
        <v>13</v>
      </c>
      <c r="D159" s="182" t="s">
        <v>411</v>
      </c>
      <c r="E159" s="418"/>
      <c r="F159" s="212"/>
      <c r="G159" s="212"/>
      <c r="H159" s="212"/>
      <c r="I159" s="212"/>
    </row>
    <row r="160" spans="1:10" ht="19.5" thickBot="1" x14ac:dyDescent="0.25">
      <c r="A160" s="791"/>
      <c r="B160" s="777"/>
      <c r="C160" s="428">
        <v>14</v>
      </c>
      <c r="D160" s="182" t="s">
        <v>1150</v>
      </c>
      <c r="E160" s="418"/>
      <c r="F160" s="212">
        <v>54</v>
      </c>
      <c r="G160" s="212">
        <v>49</v>
      </c>
      <c r="H160" s="212">
        <v>27</v>
      </c>
      <c r="I160" s="212">
        <v>10</v>
      </c>
    </row>
    <row r="161" spans="1:10" ht="19.5" thickBot="1" x14ac:dyDescent="0.25">
      <c r="A161" s="791"/>
      <c r="B161" s="777"/>
      <c r="C161" s="428">
        <v>15</v>
      </c>
      <c r="D161" s="182" t="s">
        <v>412</v>
      </c>
      <c r="E161" s="418"/>
      <c r="F161" s="212"/>
      <c r="G161" s="212"/>
      <c r="H161" s="212"/>
      <c r="I161" s="212"/>
    </row>
    <row r="162" spans="1:10" ht="19.5" thickBot="1" x14ac:dyDescent="0.25">
      <c r="A162" s="791"/>
      <c r="B162" s="777"/>
      <c r="C162" s="428">
        <v>16</v>
      </c>
      <c r="D162" s="182" t="s">
        <v>1090</v>
      </c>
      <c r="E162" s="418"/>
      <c r="F162" s="212">
        <v>36</v>
      </c>
      <c r="G162" s="212">
        <v>33</v>
      </c>
      <c r="H162" s="212">
        <v>89</v>
      </c>
      <c r="I162" s="212">
        <v>30</v>
      </c>
    </row>
    <row r="163" spans="1:10" ht="18" customHeight="1" thickBot="1" x14ac:dyDescent="0.3">
      <c r="A163" s="791"/>
      <c r="B163" s="777"/>
      <c r="C163" s="433"/>
      <c r="D163" s="204"/>
      <c r="E163" s="449"/>
      <c r="F163" s="205"/>
      <c r="G163" s="204"/>
      <c r="H163" s="204"/>
      <c r="I163" s="204"/>
    </row>
    <row r="164" spans="1:10" ht="18" customHeight="1" thickBot="1" x14ac:dyDescent="0.3">
      <c r="A164" s="791"/>
      <c r="B164" s="777"/>
      <c r="C164" s="433"/>
      <c r="D164" s="204"/>
      <c r="E164" s="449"/>
      <c r="F164" s="205"/>
      <c r="G164" s="204"/>
      <c r="H164" s="204"/>
      <c r="I164" s="204"/>
    </row>
    <row r="165" spans="1:10" ht="18.75" thickBot="1" x14ac:dyDescent="0.3">
      <c r="A165" s="791"/>
      <c r="B165" s="777"/>
      <c r="C165" s="433"/>
      <c r="D165" s="204"/>
      <c r="E165" s="449"/>
      <c r="F165" s="205"/>
      <c r="G165" s="204"/>
      <c r="H165" s="204"/>
      <c r="I165" s="204"/>
      <c r="J165" s="177"/>
    </row>
    <row r="166" spans="1:10" ht="18.75" thickBot="1" x14ac:dyDescent="0.25">
      <c r="A166" s="791"/>
      <c r="B166" s="777"/>
      <c r="C166" s="428"/>
      <c r="D166" s="3" t="s">
        <v>1505</v>
      </c>
      <c r="E166" s="420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10" ht="19.5" thickBot="1" x14ac:dyDescent="0.25">
      <c r="A167" s="791"/>
      <c r="B167" s="777"/>
      <c r="C167" s="428"/>
      <c r="D167" s="3" t="s">
        <v>1507</v>
      </c>
      <c r="E167" s="420"/>
      <c r="F167" s="141">
        <f>(F166*1.73*380*0.9)/1000</f>
        <v>108.86543999999999</v>
      </c>
      <c r="G167" s="141">
        <f>(G166*1.73*380*0.9)/1000</f>
        <v>121.88195999999999</v>
      </c>
      <c r="H167" s="141">
        <f>(H166*1.73*380*0.9)/1000</f>
        <v>155.60658000000001</v>
      </c>
      <c r="I167" s="142"/>
    </row>
    <row r="168" spans="1:10" ht="18.75" thickBot="1" x14ac:dyDescent="0.25">
      <c r="A168" s="791"/>
      <c r="B168" s="777"/>
      <c r="C168" s="428"/>
      <c r="D168" s="3" t="s">
        <v>1509</v>
      </c>
      <c r="E168" s="421"/>
      <c r="F168" s="742">
        <f>(F167+G167+H167)</f>
        <v>386.35397999999998</v>
      </c>
      <c r="G168" s="743"/>
      <c r="H168" s="743"/>
      <c r="I168" s="744"/>
    </row>
    <row r="169" spans="1:10" ht="19.5" thickBot="1" x14ac:dyDescent="0.25">
      <c r="A169" s="792"/>
      <c r="B169" s="778"/>
      <c r="C169" s="433"/>
      <c r="D169" s="42" t="s">
        <v>88</v>
      </c>
      <c r="E169" s="425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10" ht="33" customHeight="1" thickBot="1" x14ac:dyDescent="0.25">
      <c r="A170" s="800"/>
      <c r="B170" s="800"/>
      <c r="C170" s="828"/>
      <c r="D170" s="800"/>
      <c r="E170" s="828"/>
      <c r="F170" s="800"/>
      <c r="G170" s="800"/>
      <c r="H170" s="800"/>
      <c r="I170" s="800"/>
    </row>
    <row r="171" spans="1:10" ht="36.75" thickBot="1" x14ac:dyDescent="0.25">
      <c r="A171" s="200" t="s">
        <v>1220</v>
      </c>
      <c r="B171" s="23"/>
      <c r="C171" s="414" t="s">
        <v>1630</v>
      </c>
      <c r="D171" s="130" t="s">
        <v>1543</v>
      </c>
      <c r="E171" s="417" t="s">
        <v>1629</v>
      </c>
      <c r="F171" s="175" t="str">
        <f>'Данные по ТП'!C85</f>
        <v>ТМ-400/10</v>
      </c>
      <c r="G171" s="132" t="s">
        <v>1544</v>
      </c>
      <c r="H171" s="131" t="s">
        <v>5</v>
      </c>
      <c r="I171" s="133">
        <f>'Данные по ТП'!F85</f>
        <v>16256</v>
      </c>
    </row>
    <row r="172" spans="1:10" ht="19.5" customHeight="1" thickBot="1" x14ac:dyDescent="0.25">
      <c r="A172" s="728" t="s">
        <v>1221</v>
      </c>
      <c r="B172" s="731" t="s">
        <v>417</v>
      </c>
      <c r="C172" s="428">
        <v>1</v>
      </c>
      <c r="D172" s="182" t="s">
        <v>402</v>
      </c>
      <c r="E172" s="418"/>
      <c r="F172" s="212">
        <v>37</v>
      </c>
      <c r="G172" s="212">
        <v>30</v>
      </c>
      <c r="H172" s="212">
        <v>28</v>
      </c>
      <c r="I172" s="212">
        <v>9</v>
      </c>
    </row>
    <row r="173" spans="1:10" ht="19.5" thickBot="1" x14ac:dyDescent="0.25">
      <c r="A173" s="791"/>
      <c r="B173" s="777"/>
      <c r="C173" s="428">
        <v>2</v>
      </c>
      <c r="D173" s="182" t="s">
        <v>406</v>
      </c>
      <c r="E173" s="418"/>
      <c r="F173" s="212">
        <v>0</v>
      </c>
      <c r="G173" s="212">
        <v>0</v>
      </c>
      <c r="H173" s="212">
        <v>0</v>
      </c>
      <c r="I173" s="212">
        <v>0</v>
      </c>
    </row>
    <row r="174" spans="1:10" ht="19.5" thickBot="1" x14ac:dyDescent="0.25">
      <c r="A174" s="791"/>
      <c r="B174" s="777"/>
      <c r="C174" s="428">
        <v>3</v>
      </c>
      <c r="D174" s="182" t="s">
        <v>398</v>
      </c>
      <c r="E174" s="418"/>
      <c r="F174" s="212"/>
      <c r="G174" s="212"/>
      <c r="H174" s="212"/>
      <c r="I174" s="212"/>
    </row>
    <row r="175" spans="1:10" ht="19.5" thickBot="1" x14ac:dyDescent="0.25">
      <c r="A175" s="791"/>
      <c r="B175" s="777"/>
      <c r="C175" s="428">
        <v>4</v>
      </c>
      <c r="D175" s="182" t="s">
        <v>403</v>
      </c>
      <c r="E175" s="418"/>
      <c r="F175" s="212"/>
      <c r="G175" s="212"/>
      <c r="H175" s="212"/>
      <c r="I175" s="212"/>
    </row>
    <row r="176" spans="1:10" ht="19.5" thickBot="1" x14ac:dyDescent="0.25">
      <c r="A176" s="791"/>
      <c r="B176" s="777"/>
      <c r="C176" s="428">
        <v>5</v>
      </c>
      <c r="D176" s="182" t="s">
        <v>385</v>
      </c>
      <c r="E176" s="418"/>
      <c r="F176" s="212"/>
      <c r="G176" s="212"/>
      <c r="H176" s="212"/>
      <c r="I176" s="212"/>
    </row>
    <row r="177" spans="1:10" ht="19.5" thickBot="1" x14ac:dyDescent="0.25">
      <c r="A177" s="791"/>
      <c r="B177" s="777"/>
      <c r="C177" s="428">
        <v>6</v>
      </c>
      <c r="D177" s="182" t="s">
        <v>405</v>
      </c>
      <c r="E177" s="418"/>
      <c r="F177" s="212">
        <v>20</v>
      </c>
      <c r="G177" s="212">
        <v>50</v>
      </c>
      <c r="H177" s="212">
        <v>28</v>
      </c>
      <c r="I177" s="212">
        <v>1</v>
      </c>
    </row>
    <row r="178" spans="1:10" ht="19.5" thickBot="1" x14ac:dyDescent="0.25">
      <c r="A178" s="791"/>
      <c r="B178" s="777"/>
      <c r="C178" s="428">
        <v>7</v>
      </c>
      <c r="D178" s="182" t="s">
        <v>404</v>
      </c>
      <c r="E178" s="418"/>
      <c r="F178" s="212"/>
      <c r="G178" s="212"/>
      <c r="H178" s="212"/>
      <c r="I178" s="212"/>
    </row>
    <row r="179" spans="1:10" ht="19.5" thickBot="1" x14ac:dyDescent="0.25">
      <c r="A179" s="791"/>
      <c r="B179" s="777"/>
      <c r="C179" s="428">
        <v>8</v>
      </c>
      <c r="D179" s="182" t="s">
        <v>1091</v>
      </c>
      <c r="E179" s="418"/>
      <c r="F179" s="212">
        <v>39</v>
      </c>
      <c r="G179" s="212">
        <v>63</v>
      </c>
      <c r="H179" s="212">
        <v>19</v>
      </c>
      <c r="I179" s="212">
        <v>30</v>
      </c>
    </row>
    <row r="180" spans="1:10" ht="19.5" thickBot="1" x14ac:dyDescent="0.25">
      <c r="A180" s="791"/>
      <c r="B180" s="777"/>
      <c r="C180" s="428"/>
      <c r="D180" s="182"/>
      <c r="E180" s="418"/>
      <c r="F180" s="387"/>
      <c r="G180" s="387"/>
      <c r="H180" s="387"/>
      <c r="I180" s="387"/>
    </row>
    <row r="181" spans="1:10" ht="19.5" thickBot="1" x14ac:dyDescent="0.25">
      <c r="A181" s="791"/>
      <c r="B181" s="777"/>
      <c r="C181" s="428"/>
      <c r="D181" s="182"/>
      <c r="E181" s="418"/>
      <c r="F181" s="387"/>
      <c r="G181" s="387"/>
      <c r="H181" s="387"/>
      <c r="I181" s="387"/>
    </row>
    <row r="182" spans="1:10" ht="18" customHeight="1" thickBot="1" x14ac:dyDescent="0.3">
      <c r="A182" s="791"/>
      <c r="B182" s="777"/>
      <c r="C182" s="433"/>
      <c r="D182" s="204"/>
      <c r="E182" s="449"/>
      <c r="F182" s="205"/>
      <c r="G182" s="204"/>
      <c r="H182" s="204"/>
      <c r="I182" s="204"/>
    </row>
    <row r="183" spans="1:10" ht="18.75" thickBot="1" x14ac:dyDescent="0.25">
      <c r="A183" s="791"/>
      <c r="B183" s="777"/>
      <c r="C183" s="428"/>
      <c r="D183" s="3" t="s">
        <v>1506</v>
      </c>
      <c r="E183" s="420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7"/>
    </row>
    <row r="184" spans="1:10" ht="19.5" thickBot="1" x14ac:dyDescent="0.25">
      <c r="A184" s="791"/>
      <c r="B184" s="777"/>
      <c r="C184" s="428"/>
      <c r="D184" s="3" t="s">
        <v>1507</v>
      </c>
      <c r="E184" s="420"/>
      <c r="F184" s="141">
        <f>(F183*1.73*380*0.9)/1000</f>
        <v>56.799359999999993</v>
      </c>
      <c r="G184" s="141">
        <f>(G183*1.73*380*0.9)/1000</f>
        <v>84.607380000000006</v>
      </c>
      <c r="H184" s="141">
        <f>(H183*1.73*380*0.9)/1000</f>
        <v>44.374499999999998</v>
      </c>
      <c r="I184" s="142"/>
    </row>
    <row r="185" spans="1:10" ht="18.75" thickBot="1" x14ac:dyDescent="0.25">
      <c r="A185" s="791"/>
      <c r="B185" s="777"/>
      <c r="C185" s="428"/>
      <c r="D185" s="3" t="s">
        <v>1508</v>
      </c>
      <c r="E185" s="421"/>
      <c r="F185" s="742">
        <f>(F184+G184+H184)</f>
        <v>185.78124000000003</v>
      </c>
      <c r="G185" s="743"/>
      <c r="H185" s="743"/>
      <c r="I185" s="744"/>
    </row>
    <row r="186" spans="1:10" ht="19.5" thickBot="1" x14ac:dyDescent="0.25">
      <c r="A186" s="791"/>
      <c r="B186" s="777"/>
      <c r="C186" s="431"/>
      <c r="D186" s="765"/>
      <c r="E186" s="810"/>
      <c r="F186" s="766"/>
      <c r="G186" s="766"/>
      <c r="H186" s="766"/>
      <c r="I186" s="779"/>
    </row>
    <row r="187" spans="1:10" ht="36.75" thickBot="1" x14ac:dyDescent="0.25">
      <c r="A187" s="791"/>
      <c r="B187" s="777"/>
      <c r="C187" s="414" t="s">
        <v>1630</v>
      </c>
      <c r="D187" s="130" t="s">
        <v>1519</v>
      </c>
      <c r="E187" s="417" t="s">
        <v>1629</v>
      </c>
      <c r="F187" s="175" t="str">
        <f>'Данные по ТП'!C86</f>
        <v>ТМ-400/10</v>
      </c>
      <c r="G187" s="132" t="s">
        <v>1544</v>
      </c>
      <c r="H187" s="131" t="s">
        <v>5</v>
      </c>
      <c r="I187" s="144">
        <f>'Данные по ТП'!F86</f>
        <v>12823</v>
      </c>
    </row>
    <row r="188" spans="1:10" ht="19.5" thickBot="1" x14ac:dyDescent="0.25">
      <c r="A188" s="791"/>
      <c r="B188" s="777"/>
      <c r="C188" s="428">
        <v>9</v>
      </c>
      <c r="D188" s="182" t="s">
        <v>1092</v>
      </c>
      <c r="E188" s="418"/>
      <c r="F188" s="212">
        <v>20</v>
      </c>
      <c r="G188" s="212">
        <v>60</v>
      </c>
      <c r="H188" s="212">
        <v>30</v>
      </c>
      <c r="I188" s="212">
        <v>36</v>
      </c>
    </row>
    <row r="189" spans="1:10" ht="19.5" customHeight="1" thickBot="1" x14ac:dyDescent="0.25">
      <c r="A189" s="791"/>
      <c r="B189" s="777"/>
      <c r="C189" s="428">
        <v>10</v>
      </c>
      <c r="D189" s="182" t="s">
        <v>413</v>
      </c>
      <c r="E189" s="418"/>
      <c r="F189" s="212">
        <v>86</v>
      </c>
      <c r="G189" s="212">
        <v>129</v>
      </c>
      <c r="H189" s="212">
        <v>70</v>
      </c>
      <c r="I189" s="212">
        <v>38</v>
      </c>
    </row>
    <row r="190" spans="1:10" ht="19.5" thickBot="1" x14ac:dyDescent="0.25">
      <c r="A190" s="791"/>
      <c r="B190" s="777"/>
      <c r="C190" s="428">
        <v>11</v>
      </c>
      <c r="D190" s="182" t="s">
        <v>410</v>
      </c>
      <c r="E190" s="418"/>
      <c r="F190" s="212"/>
      <c r="G190" s="212"/>
      <c r="H190" s="212"/>
      <c r="I190" s="212"/>
    </row>
    <row r="191" spans="1:10" ht="19.5" thickBot="1" x14ac:dyDescent="0.25">
      <c r="A191" s="791"/>
      <c r="B191" s="777"/>
      <c r="C191" s="428">
        <v>12</v>
      </c>
      <c r="D191" s="182" t="s">
        <v>1093</v>
      </c>
      <c r="E191" s="418"/>
      <c r="F191" s="212">
        <v>50</v>
      </c>
      <c r="G191" s="212">
        <v>40</v>
      </c>
      <c r="H191" s="212">
        <v>28</v>
      </c>
      <c r="I191" s="212">
        <v>11</v>
      </c>
    </row>
    <row r="192" spans="1:10" ht="23.25" customHeight="1" thickBot="1" x14ac:dyDescent="0.25">
      <c r="A192" s="791"/>
      <c r="B192" s="777"/>
      <c r="C192" s="428">
        <v>13</v>
      </c>
      <c r="D192" s="182" t="s">
        <v>414</v>
      </c>
      <c r="E192" s="418"/>
      <c r="F192" s="212">
        <v>7</v>
      </c>
      <c r="G192" s="212">
        <v>0</v>
      </c>
      <c r="H192" s="212">
        <v>0</v>
      </c>
      <c r="I192" s="212">
        <v>7</v>
      </c>
    </row>
    <row r="193" spans="1:10" ht="21.75" customHeight="1" thickBot="1" x14ac:dyDescent="0.25">
      <c r="A193" s="791"/>
      <c r="B193" s="777"/>
      <c r="C193" s="428">
        <v>14</v>
      </c>
      <c r="D193" s="182" t="s">
        <v>415</v>
      </c>
      <c r="E193" s="418"/>
      <c r="F193" s="212">
        <v>7</v>
      </c>
      <c r="G193" s="212">
        <v>4</v>
      </c>
      <c r="H193" s="212">
        <v>0</v>
      </c>
      <c r="I193" s="212">
        <v>3</v>
      </c>
    </row>
    <row r="194" spans="1:10" ht="19.5" thickBot="1" x14ac:dyDescent="0.25">
      <c r="A194" s="791"/>
      <c r="B194" s="777"/>
      <c r="C194" s="428">
        <v>15</v>
      </c>
      <c r="D194" s="182" t="s">
        <v>1094</v>
      </c>
      <c r="E194" s="418"/>
      <c r="F194" s="212"/>
      <c r="G194" s="212"/>
      <c r="H194" s="212">
        <v>1</v>
      </c>
      <c r="I194" s="212">
        <v>1</v>
      </c>
    </row>
    <row r="195" spans="1:10" ht="19.5" thickBot="1" x14ac:dyDescent="0.25">
      <c r="A195" s="791"/>
      <c r="B195" s="777"/>
      <c r="C195" s="428">
        <v>16</v>
      </c>
      <c r="D195" s="182" t="s">
        <v>416</v>
      </c>
      <c r="E195" s="418"/>
      <c r="F195" s="212">
        <v>0</v>
      </c>
      <c r="G195" s="212">
        <v>0</v>
      </c>
      <c r="H195" s="212">
        <v>0</v>
      </c>
      <c r="I195" s="212">
        <v>0</v>
      </c>
    </row>
    <row r="196" spans="1:10" ht="18.75" thickBot="1" x14ac:dyDescent="0.3">
      <c r="A196" s="791"/>
      <c r="B196" s="777"/>
      <c r="C196" s="433"/>
      <c r="D196" s="204"/>
      <c r="E196" s="449"/>
      <c r="F196" s="205"/>
      <c r="G196" s="204"/>
      <c r="H196" s="204"/>
      <c r="I196" s="204"/>
    </row>
    <row r="197" spans="1:10" ht="18.75" thickBot="1" x14ac:dyDescent="0.3">
      <c r="A197" s="791"/>
      <c r="B197" s="777"/>
      <c r="C197" s="433"/>
      <c r="D197" s="204"/>
      <c r="E197" s="449"/>
      <c r="F197" s="205"/>
      <c r="G197" s="204"/>
      <c r="H197" s="204"/>
      <c r="I197" s="204"/>
      <c r="J197" s="177"/>
    </row>
    <row r="198" spans="1:10" ht="16.5" customHeight="1" thickBot="1" x14ac:dyDescent="0.25">
      <c r="A198" s="791"/>
      <c r="B198" s="777"/>
      <c r="C198" s="428"/>
      <c r="D198" s="3" t="s">
        <v>1505</v>
      </c>
      <c r="E198" s="420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10" ht="19.5" thickBot="1" x14ac:dyDescent="0.25">
      <c r="A199" s="791"/>
      <c r="B199" s="777"/>
      <c r="C199" s="428"/>
      <c r="D199" s="3" t="s">
        <v>1507</v>
      </c>
      <c r="E199" s="420"/>
      <c r="F199" s="141">
        <f>(F198*1.73*380*0.9)/1000</f>
        <v>100.58220000000001</v>
      </c>
      <c r="G199" s="141">
        <f>(G198*1.73*380*0.9)/1000</f>
        <v>137.85677999999999</v>
      </c>
      <c r="H199" s="141">
        <f>(H198*1.73*380*0.9)/1000</f>
        <v>76.32414</v>
      </c>
      <c r="I199" s="142"/>
    </row>
    <row r="200" spans="1:10" ht="18.75" thickBot="1" x14ac:dyDescent="0.25">
      <c r="A200" s="791"/>
      <c r="B200" s="777"/>
      <c r="C200" s="428"/>
      <c r="D200" s="3" t="s">
        <v>1509</v>
      </c>
      <c r="E200" s="421"/>
      <c r="F200" s="742">
        <f>(F199+G199+H199)</f>
        <v>314.76312000000001</v>
      </c>
      <c r="G200" s="743"/>
      <c r="H200" s="743"/>
      <c r="I200" s="744"/>
    </row>
    <row r="201" spans="1:10" ht="19.5" thickBot="1" x14ac:dyDescent="0.25">
      <c r="A201" s="792"/>
      <c r="B201" s="778"/>
      <c r="C201" s="433"/>
      <c r="D201" s="42" t="s">
        <v>88</v>
      </c>
      <c r="E201" s="425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10" ht="30" customHeight="1" thickBot="1" x14ac:dyDescent="0.25">
      <c r="A202" s="800"/>
      <c r="B202" s="800"/>
      <c r="C202" s="828"/>
      <c r="D202" s="800"/>
      <c r="E202" s="828"/>
      <c r="F202" s="800"/>
      <c r="G202" s="800"/>
      <c r="H202" s="800"/>
      <c r="I202" s="800"/>
    </row>
    <row r="203" spans="1:10" ht="36.75" thickBot="1" x14ac:dyDescent="0.25">
      <c r="A203" s="200" t="s">
        <v>1220</v>
      </c>
      <c r="B203" s="23"/>
      <c r="C203" s="414" t="s">
        <v>1630</v>
      </c>
      <c r="D203" s="130" t="s">
        <v>1543</v>
      </c>
      <c r="E203" s="417" t="s">
        <v>1629</v>
      </c>
      <c r="F203" s="175" t="str">
        <f>'Данные по ТП'!C87</f>
        <v>ТМ-400/10</v>
      </c>
      <c r="G203" s="132" t="s">
        <v>1544</v>
      </c>
      <c r="H203" s="131" t="s">
        <v>5</v>
      </c>
      <c r="I203" s="133">
        <f>'Данные по ТП'!F87</f>
        <v>40613</v>
      </c>
    </row>
    <row r="204" spans="1:10" ht="19.5" thickBot="1" x14ac:dyDescent="0.25">
      <c r="A204" s="728" t="s">
        <v>1221</v>
      </c>
      <c r="B204" s="731" t="s">
        <v>428</v>
      </c>
      <c r="C204" s="428">
        <v>1</v>
      </c>
      <c r="D204" s="182" t="s">
        <v>396</v>
      </c>
      <c r="E204" s="418"/>
      <c r="F204" s="212"/>
      <c r="G204" s="212"/>
      <c r="H204" s="212"/>
      <c r="I204" s="212"/>
    </row>
    <row r="205" spans="1:10" ht="22.5" customHeight="1" thickBot="1" x14ac:dyDescent="0.25">
      <c r="A205" s="791"/>
      <c r="B205" s="777"/>
      <c r="C205" s="428">
        <v>2</v>
      </c>
      <c r="D205" s="182" t="s">
        <v>418</v>
      </c>
      <c r="E205" s="418"/>
      <c r="F205" s="212">
        <v>22</v>
      </c>
      <c r="G205" s="212">
        <v>47</v>
      </c>
      <c r="H205" s="212">
        <v>36</v>
      </c>
      <c r="I205" s="212">
        <v>20</v>
      </c>
    </row>
    <row r="206" spans="1:10" ht="19.5" thickBot="1" x14ac:dyDescent="0.25">
      <c r="A206" s="791"/>
      <c r="B206" s="777"/>
      <c r="C206" s="428">
        <v>3</v>
      </c>
      <c r="D206" s="182" t="s">
        <v>398</v>
      </c>
      <c r="E206" s="418"/>
      <c r="F206" s="212"/>
      <c r="G206" s="212"/>
      <c r="H206" s="212"/>
      <c r="I206" s="212"/>
    </row>
    <row r="207" spans="1:10" ht="19.5" thickBot="1" x14ac:dyDescent="0.25">
      <c r="A207" s="791"/>
      <c r="B207" s="777"/>
      <c r="C207" s="428">
        <v>4</v>
      </c>
      <c r="D207" s="182" t="s">
        <v>419</v>
      </c>
      <c r="E207" s="418"/>
      <c r="F207" s="212">
        <v>57</v>
      </c>
      <c r="G207" s="212">
        <v>63</v>
      </c>
      <c r="H207" s="212">
        <v>81</v>
      </c>
      <c r="I207" s="212">
        <v>14</v>
      </c>
    </row>
    <row r="208" spans="1:10" ht="19.5" thickBot="1" x14ac:dyDescent="0.25">
      <c r="A208" s="791"/>
      <c r="B208" s="777"/>
      <c r="C208" s="428">
        <v>5</v>
      </c>
      <c r="D208" s="182" t="s">
        <v>385</v>
      </c>
      <c r="E208" s="418"/>
      <c r="F208" s="212"/>
      <c r="G208" s="212"/>
      <c r="H208" s="212"/>
      <c r="I208" s="212"/>
    </row>
    <row r="209" spans="1:10" ht="19.5" thickBot="1" x14ac:dyDescent="0.25">
      <c r="A209" s="791"/>
      <c r="B209" s="777"/>
      <c r="C209" s="428">
        <v>6</v>
      </c>
      <c r="D209" s="182" t="s">
        <v>420</v>
      </c>
      <c r="E209" s="418"/>
      <c r="F209" s="212">
        <v>56</v>
      </c>
      <c r="G209" s="212">
        <v>50</v>
      </c>
      <c r="H209" s="212">
        <v>47</v>
      </c>
      <c r="I209" s="212">
        <v>1</v>
      </c>
    </row>
    <row r="210" spans="1:10" ht="19.5" thickBot="1" x14ac:dyDescent="0.25">
      <c r="A210" s="791"/>
      <c r="B210" s="777"/>
      <c r="C210" s="428">
        <v>7</v>
      </c>
      <c r="D210" s="182" t="s">
        <v>47</v>
      </c>
      <c r="E210" s="418"/>
      <c r="F210" s="212"/>
      <c r="G210" s="212"/>
      <c r="H210" s="212"/>
      <c r="I210" s="212"/>
    </row>
    <row r="211" spans="1:10" ht="19.5" customHeight="1" thickBot="1" x14ac:dyDescent="0.25">
      <c r="A211" s="791"/>
      <c r="B211" s="777"/>
      <c r="C211" s="428">
        <v>8</v>
      </c>
      <c r="D211" s="182" t="s">
        <v>388</v>
      </c>
      <c r="E211" s="418"/>
      <c r="F211" s="212"/>
      <c r="G211" s="212"/>
      <c r="H211" s="212"/>
      <c r="I211" s="212"/>
    </row>
    <row r="212" spans="1:10" ht="21" customHeight="1" thickBot="1" x14ac:dyDescent="0.3">
      <c r="A212" s="791"/>
      <c r="B212" s="777"/>
      <c r="C212" s="433"/>
      <c r="D212" s="204"/>
      <c r="E212" s="449"/>
      <c r="F212" s="205"/>
      <c r="G212" s="204"/>
      <c r="H212" s="204"/>
      <c r="I212" s="204"/>
    </row>
    <row r="213" spans="1:10" ht="18.75" thickBot="1" x14ac:dyDescent="0.25">
      <c r="A213" s="791"/>
      <c r="B213" s="777"/>
      <c r="C213" s="428"/>
      <c r="D213" s="3" t="s">
        <v>1506</v>
      </c>
      <c r="E213" s="420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7"/>
    </row>
    <row r="214" spans="1:10" ht="19.5" thickBot="1" x14ac:dyDescent="0.25">
      <c r="A214" s="791"/>
      <c r="B214" s="777"/>
      <c r="C214" s="428"/>
      <c r="D214" s="3" t="s">
        <v>1507</v>
      </c>
      <c r="E214" s="420"/>
      <c r="F214" s="141">
        <f>(F213*1.73*380*0.9)/1000</f>
        <v>79.874100000000013</v>
      </c>
      <c r="G214" s="141">
        <f>(G213*1.73*380*0.9)/1000</f>
        <v>94.665600000000012</v>
      </c>
      <c r="H214" s="141">
        <f>(H213*1.73*380*0.9)/1000</f>
        <v>97.032239999999987</v>
      </c>
      <c r="I214" s="142"/>
    </row>
    <row r="215" spans="1:10" ht="18.75" thickBot="1" x14ac:dyDescent="0.25">
      <c r="A215" s="791"/>
      <c r="B215" s="777"/>
      <c r="C215" s="428"/>
      <c r="D215" s="3" t="s">
        <v>1508</v>
      </c>
      <c r="E215" s="421"/>
      <c r="F215" s="742">
        <f>(F214+G214+H214)</f>
        <v>271.57194000000004</v>
      </c>
      <c r="G215" s="743"/>
      <c r="H215" s="743"/>
      <c r="I215" s="744"/>
    </row>
    <row r="216" spans="1:10" ht="19.5" thickBot="1" x14ac:dyDescent="0.25">
      <c r="A216" s="791"/>
      <c r="B216" s="777"/>
      <c r="C216" s="431"/>
      <c r="D216" s="765"/>
      <c r="E216" s="810"/>
      <c r="F216" s="766"/>
      <c r="G216" s="766"/>
      <c r="H216" s="766"/>
      <c r="I216" s="779"/>
    </row>
    <row r="217" spans="1:10" ht="36.75" thickBot="1" x14ac:dyDescent="0.25">
      <c r="A217" s="791"/>
      <c r="B217" s="777"/>
      <c r="C217" s="414" t="s">
        <v>1630</v>
      </c>
      <c r="D217" s="130" t="s">
        <v>1519</v>
      </c>
      <c r="E217" s="417" t="s">
        <v>1629</v>
      </c>
      <c r="F217" s="175" t="str">
        <f>'Данные по ТП'!C88</f>
        <v>ТМ-630/10</v>
      </c>
      <c r="G217" s="132" t="s">
        <v>1544</v>
      </c>
      <c r="H217" s="131" t="s">
        <v>5</v>
      </c>
      <c r="I217" s="133">
        <f>'Данные по ТП'!F88</f>
        <v>19805</v>
      </c>
    </row>
    <row r="218" spans="1:10" ht="19.5" thickBot="1" x14ac:dyDescent="0.25">
      <c r="A218" s="791"/>
      <c r="B218" s="777"/>
      <c r="C218" s="428">
        <v>9</v>
      </c>
      <c r="D218" s="182" t="s">
        <v>421</v>
      </c>
      <c r="E218" s="418"/>
      <c r="F218" s="212"/>
      <c r="G218" s="212"/>
      <c r="H218" s="212"/>
      <c r="I218" s="212"/>
    </row>
    <row r="219" spans="1:10" ht="19.5" thickBot="1" x14ac:dyDescent="0.25">
      <c r="A219" s="791"/>
      <c r="B219" s="777"/>
      <c r="C219" s="428">
        <v>10</v>
      </c>
      <c r="D219" s="182" t="s">
        <v>422</v>
      </c>
      <c r="E219" s="418"/>
      <c r="F219" s="212">
        <v>0</v>
      </c>
      <c r="G219" s="212">
        <v>0</v>
      </c>
      <c r="H219" s="212">
        <v>0</v>
      </c>
      <c r="I219" s="212">
        <v>0</v>
      </c>
    </row>
    <row r="220" spans="1:10" ht="19.5" thickBot="1" x14ac:dyDescent="0.25">
      <c r="A220" s="791"/>
      <c r="B220" s="777"/>
      <c r="C220" s="428">
        <v>11</v>
      </c>
      <c r="D220" s="182" t="s">
        <v>410</v>
      </c>
      <c r="E220" s="418"/>
      <c r="F220" s="212"/>
      <c r="G220" s="212"/>
      <c r="H220" s="212"/>
      <c r="I220" s="212"/>
    </row>
    <row r="221" spans="1:10" ht="19.5" thickBot="1" x14ac:dyDescent="0.25">
      <c r="A221" s="791"/>
      <c r="B221" s="777"/>
      <c r="C221" s="428">
        <v>12</v>
      </c>
      <c r="D221" s="182" t="s">
        <v>423</v>
      </c>
      <c r="E221" s="418"/>
      <c r="F221" s="212">
        <v>0</v>
      </c>
      <c r="G221" s="212">
        <v>0</v>
      </c>
      <c r="H221" s="212">
        <v>0</v>
      </c>
      <c r="I221" s="212">
        <v>0</v>
      </c>
    </row>
    <row r="222" spans="1:10" ht="19.5" thickBot="1" x14ac:dyDescent="0.25">
      <c r="A222" s="791"/>
      <c r="B222" s="777"/>
      <c r="C222" s="428">
        <v>13</v>
      </c>
      <c r="D222" s="182" t="s">
        <v>424</v>
      </c>
      <c r="E222" s="418"/>
      <c r="F222" s="212">
        <v>0</v>
      </c>
      <c r="G222" s="212">
        <v>0</v>
      </c>
      <c r="H222" s="212">
        <v>0</v>
      </c>
      <c r="I222" s="212">
        <v>0</v>
      </c>
    </row>
    <row r="223" spans="1:10" ht="19.5" thickBot="1" x14ac:dyDescent="0.25">
      <c r="A223" s="791"/>
      <c r="B223" s="777"/>
      <c r="C223" s="428">
        <v>14</v>
      </c>
      <c r="D223" s="182" t="s">
        <v>425</v>
      </c>
      <c r="E223" s="418"/>
      <c r="F223" s="212">
        <v>44</v>
      </c>
      <c r="G223" s="212">
        <v>24</v>
      </c>
      <c r="H223" s="212">
        <v>33</v>
      </c>
      <c r="I223" s="212">
        <v>11</v>
      </c>
    </row>
    <row r="224" spans="1:10" ht="19.5" thickBot="1" x14ac:dyDescent="0.25">
      <c r="A224" s="791"/>
      <c r="B224" s="777"/>
      <c r="C224" s="428">
        <v>15</v>
      </c>
      <c r="D224" s="182" t="s">
        <v>426</v>
      </c>
      <c r="E224" s="418"/>
      <c r="F224" s="212"/>
      <c r="G224" s="212"/>
      <c r="H224" s="212">
        <v>2</v>
      </c>
      <c r="I224" s="212">
        <v>2</v>
      </c>
    </row>
    <row r="225" spans="1:10" ht="19.5" thickBot="1" x14ac:dyDescent="0.25">
      <c r="A225" s="791"/>
      <c r="B225" s="777"/>
      <c r="C225" s="428">
        <v>16</v>
      </c>
      <c r="D225" s="182" t="s">
        <v>427</v>
      </c>
      <c r="E225" s="418"/>
      <c r="F225" s="212">
        <v>1</v>
      </c>
      <c r="G225" s="212">
        <v>10</v>
      </c>
      <c r="H225" s="212">
        <v>0</v>
      </c>
      <c r="I225" s="212">
        <v>10</v>
      </c>
    </row>
    <row r="226" spans="1:10" ht="19.5" thickBot="1" x14ac:dyDescent="0.25">
      <c r="A226" s="791"/>
      <c r="B226" s="777"/>
      <c r="C226" s="428"/>
      <c r="D226" s="182"/>
      <c r="E226" s="418"/>
      <c r="F226" s="387"/>
      <c r="G226" s="387"/>
      <c r="H226" s="387"/>
      <c r="I226" s="387"/>
    </row>
    <row r="227" spans="1:10" ht="19.5" thickBot="1" x14ac:dyDescent="0.25">
      <c r="A227" s="791"/>
      <c r="B227" s="777"/>
      <c r="C227" s="428"/>
      <c r="D227" s="182"/>
      <c r="E227" s="418"/>
      <c r="F227" s="387"/>
      <c r="G227" s="387"/>
      <c r="H227" s="387"/>
      <c r="I227" s="387"/>
    </row>
    <row r="228" spans="1:10" ht="19.5" thickBot="1" x14ac:dyDescent="0.25">
      <c r="A228" s="791"/>
      <c r="B228" s="777"/>
      <c r="C228" s="428"/>
      <c r="D228" s="3" t="s">
        <v>1505</v>
      </c>
      <c r="E228" s="420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 x14ac:dyDescent="0.25">
      <c r="A229" s="791"/>
      <c r="B229" s="777"/>
      <c r="C229" s="428"/>
      <c r="D229" s="3" t="s">
        <v>1507</v>
      </c>
      <c r="E229" s="420"/>
      <c r="F229" s="141">
        <f>(F228*1.73*380*0.9)/1000</f>
        <v>26.624699999999997</v>
      </c>
      <c r="G229" s="141">
        <f>(G228*1.73*380*0.9)/1000</f>
        <v>20.116439999999997</v>
      </c>
      <c r="H229" s="141">
        <f>(H228*1.73*380*0.9)/1000</f>
        <v>20.708100000000002</v>
      </c>
      <c r="I229" s="142"/>
      <c r="J229" s="177"/>
    </row>
    <row r="230" spans="1:10" ht="18.75" thickBot="1" x14ac:dyDescent="0.25">
      <c r="A230" s="791"/>
      <c r="B230" s="777"/>
      <c r="C230" s="428"/>
      <c r="D230" s="3" t="s">
        <v>1509</v>
      </c>
      <c r="E230" s="421"/>
      <c r="F230" s="742">
        <f>(F229+G229+H229)</f>
        <v>67.449240000000003</v>
      </c>
      <c r="G230" s="743"/>
      <c r="H230" s="743"/>
      <c r="I230" s="744"/>
    </row>
    <row r="231" spans="1:10" ht="19.5" thickBot="1" x14ac:dyDescent="0.25">
      <c r="A231" s="792"/>
      <c r="B231" s="778"/>
      <c r="C231" s="433"/>
      <c r="D231" s="220" t="s">
        <v>88</v>
      </c>
      <c r="E231" s="425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10" ht="19.5" thickBot="1" x14ac:dyDescent="0.25">
      <c r="A232" s="800"/>
      <c r="B232" s="800"/>
      <c r="C232" s="828"/>
      <c r="D232" s="800"/>
      <c r="E232" s="828"/>
      <c r="F232" s="800"/>
      <c r="G232" s="800"/>
      <c r="H232" s="800"/>
      <c r="I232" s="800"/>
    </row>
    <row r="233" spans="1:10" ht="36.75" thickBot="1" x14ac:dyDescent="0.25">
      <c r="A233" s="200" t="s">
        <v>1249</v>
      </c>
      <c r="B233" s="23"/>
      <c r="C233" s="414" t="s">
        <v>1630</v>
      </c>
      <c r="D233" s="130" t="s">
        <v>1517</v>
      </c>
      <c r="E233" s="417" t="s">
        <v>1629</v>
      </c>
      <c r="F233" s="175" t="str">
        <f>'Данные по ТП'!C89</f>
        <v>ТМ-400/10</v>
      </c>
      <c r="G233" s="132" t="s">
        <v>1544</v>
      </c>
      <c r="H233" s="131" t="s">
        <v>5</v>
      </c>
      <c r="I233" s="133">
        <f>'Данные по ТП'!F89</f>
        <v>33537</v>
      </c>
    </row>
    <row r="234" spans="1:10" ht="19.5" thickBot="1" x14ac:dyDescent="0.25">
      <c r="A234" s="728" t="s">
        <v>1168</v>
      </c>
      <c r="B234" s="731" t="s">
        <v>433</v>
      </c>
      <c r="C234" s="428">
        <v>1</v>
      </c>
      <c r="D234" s="182" t="s">
        <v>396</v>
      </c>
      <c r="E234" s="418"/>
      <c r="F234" s="212"/>
      <c r="G234" s="212"/>
      <c r="H234" s="212"/>
      <c r="I234" s="212"/>
    </row>
    <row r="235" spans="1:10" ht="19.5" thickBot="1" x14ac:dyDescent="0.25">
      <c r="A235" s="791"/>
      <c r="B235" s="777"/>
      <c r="C235" s="428">
        <v>2</v>
      </c>
      <c r="D235" s="182" t="s">
        <v>429</v>
      </c>
      <c r="E235" s="418"/>
      <c r="F235" s="212">
        <v>56</v>
      </c>
      <c r="G235" s="212">
        <v>98</v>
      </c>
      <c r="H235" s="212">
        <v>64</v>
      </c>
      <c r="I235" s="212">
        <v>31</v>
      </c>
    </row>
    <row r="236" spans="1:10" ht="19.5" thickBot="1" x14ac:dyDescent="0.25">
      <c r="A236" s="791"/>
      <c r="B236" s="777"/>
      <c r="C236" s="428">
        <v>3</v>
      </c>
      <c r="D236" s="182" t="s">
        <v>398</v>
      </c>
      <c r="E236" s="418"/>
      <c r="F236" s="212"/>
      <c r="G236" s="212"/>
      <c r="H236" s="212"/>
      <c r="I236" s="212"/>
    </row>
    <row r="237" spans="1:10" ht="19.5" thickBot="1" x14ac:dyDescent="0.25">
      <c r="A237" s="791"/>
      <c r="B237" s="777"/>
      <c r="C237" s="428">
        <v>4</v>
      </c>
      <c r="D237" s="182" t="s">
        <v>906</v>
      </c>
      <c r="E237" s="418"/>
      <c r="F237" s="212">
        <v>47</v>
      </c>
      <c r="G237" s="212">
        <v>29</v>
      </c>
      <c r="H237" s="212">
        <v>25</v>
      </c>
      <c r="I237" s="212">
        <v>12</v>
      </c>
    </row>
    <row r="238" spans="1:10" ht="19.5" thickBot="1" x14ac:dyDescent="0.25">
      <c r="A238" s="791"/>
      <c r="B238" s="777"/>
      <c r="C238" s="428">
        <v>5</v>
      </c>
      <c r="D238" s="182" t="s">
        <v>385</v>
      </c>
      <c r="E238" s="418"/>
      <c r="F238" s="212"/>
      <c r="G238" s="212"/>
      <c r="H238" s="212"/>
      <c r="I238" s="212"/>
    </row>
    <row r="239" spans="1:10" ht="19.5" thickBot="1" x14ac:dyDescent="0.25">
      <c r="A239" s="791"/>
      <c r="B239" s="777"/>
      <c r="C239" s="428">
        <v>6</v>
      </c>
      <c r="D239" s="182" t="s">
        <v>430</v>
      </c>
      <c r="E239" s="418"/>
      <c r="F239" s="212">
        <v>21</v>
      </c>
      <c r="G239" s="212">
        <v>26</v>
      </c>
      <c r="H239" s="212">
        <v>11</v>
      </c>
      <c r="I239" s="212">
        <v>6</v>
      </c>
    </row>
    <row r="240" spans="1:10" ht="19.5" thickBot="1" x14ac:dyDescent="0.25">
      <c r="A240" s="791"/>
      <c r="B240" s="777"/>
      <c r="C240" s="428">
        <v>7</v>
      </c>
      <c r="D240" s="182" t="s">
        <v>404</v>
      </c>
      <c r="E240" s="418"/>
      <c r="F240" s="212"/>
      <c r="G240" s="212"/>
      <c r="H240" s="212"/>
      <c r="I240" s="212"/>
    </row>
    <row r="241" spans="1:11" ht="19.5" thickBot="1" x14ac:dyDescent="0.25">
      <c r="A241" s="791"/>
      <c r="B241" s="777"/>
      <c r="C241" s="428">
        <v>8</v>
      </c>
      <c r="D241" s="182" t="s">
        <v>1034</v>
      </c>
      <c r="E241" s="418"/>
      <c r="F241" s="212">
        <v>55</v>
      </c>
      <c r="G241" s="212">
        <v>49</v>
      </c>
      <c r="H241" s="212">
        <v>27</v>
      </c>
      <c r="I241" s="212">
        <v>24</v>
      </c>
    </row>
    <row r="242" spans="1:11" ht="19.5" thickBot="1" x14ac:dyDescent="0.25">
      <c r="A242" s="791"/>
      <c r="B242" s="777"/>
      <c r="C242" s="428"/>
      <c r="D242" s="182"/>
      <c r="E242" s="418"/>
      <c r="F242" s="387"/>
      <c r="G242" s="387"/>
      <c r="H242" s="387"/>
      <c r="I242" s="387"/>
    </row>
    <row r="243" spans="1:11" ht="19.5" thickBot="1" x14ac:dyDescent="0.25">
      <c r="A243" s="791"/>
      <c r="B243" s="777"/>
      <c r="C243" s="428"/>
      <c r="D243" s="182"/>
      <c r="E243" s="418"/>
      <c r="F243" s="387"/>
      <c r="G243" s="387"/>
      <c r="H243" s="387"/>
      <c r="I243" s="387"/>
    </row>
    <row r="244" spans="1:11" ht="19.5" customHeight="1" thickBot="1" x14ac:dyDescent="0.3">
      <c r="A244" s="791"/>
      <c r="B244" s="777"/>
      <c r="C244" s="433"/>
      <c r="D244" s="204"/>
      <c r="E244" s="449"/>
      <c r="F244" s="205"/>
      <c r="G244" s="204"/>
      <c r="H244" s="204"/>
      <c r="I244" s="204"/>
    </row>
    <row r="245" spans="1:11" ht="19.5" customHeight="1" thickBot="1" x14ac:dyDescent="0.25">
      <c r="A245" s="791"/>
      <c r="B245" s="777"/>
      <c r="C245" s="428"/>
      <c r="D245" s="3" t="s">
        <v>1506</v>
      </c>
      <c r="E245" s="420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7"/>
    </row>
    <row r="246" spans="1:11" ht="19.5" customHeight="1" thickBot="1" x14ac:dyDescent="0.25">
      <c r="A246" s="791"/>
      <c r="B246" s="777"/>
      <c r="C246" s="428"/>
      <c r="D246" s="3" t="s">
        <v>1507</v>
      </c>
      <c r="E246" s="420"/>
      <c r="F246" s="141">
        <f>(F245*1.73*380*0.9)/1000</f>
        <v>105.90714000000001</v>
      </c>
      <c r="G246" s="141">
        <f>(G245*1.73*380*0.9)/1000</f>
        <v>119.51531999999999</v>
      </c>
      <c r="H246" s="141">
        <f>(H245*1.73*380*0.9)/1000</f>
        <v>75.140820000000005</v>
      </c>
      <c r="I246" s="142"/>
    </row>
    <row r="247" spans="1:11" ht="19.5" customHeight="1" thickBot="1" x14ac:dyDescent="0.25">
      <c r="A247" s="791"/>
      <c r="B247" s="777"/>
      <c r="C247" s="428"/>
      <c r="D247" s="3" t="s">
        <v>1508</v>
      </c>
      <c r="E247" s="421"/>
      <c r="F247" s="742">
        <f>(F246+G246+H246)</f>
        <v>300.56328000000002</v>
      </c>
      <c r="G247" s="743"/>
      <c r="H247" s="743"/>
      <c r="I247" s="744"/>
    </row>
    <row r="248" spans="1:11" ht="19.5" customHeight="1" thickBot="1" x14ac:dyDescent="0.25">
      <c r="A248" s="791"/>
      <c r="B248" s="777"/>
      <c r="C248" s="431"/>
      <c r="D248" s="765"/>
      <c r="E248" s="810"/>
      <c r="F248" s="766"/>
      <c r="G248" s="766"/>
      <c r="H248" s="766"/>
      <c r="I248" s="779"/>
    </row>
    <row r="249" spans="1:11" ht="36.75" thickBot="1" x14ac:dyDescent="0.25">
      <c r="A249" s="791"/>
      <c r="B249" s="777"/>
      <c r="C249" s="414" t="s">
        <v>1630</v>
      </c>
      <c r="D249" s="130" t="s">
        <v>1519</v>
      </c>
      <c r="E249" s="417" t="s">
        <v>1629</v>
      </c>
      <c r="F249" s="175" t="str">
        <f>'Данные по ТП'!C90</f>
        <v>ТМ-400/10</v>
      </c>
      <c r="G249" s="132" t="s">
        <v>1544</v>
      </c>
      <c r="H249" s="131" t="s">
        <v>5</v>
      </c>
      <c r="I249" s="133">
        <f>'Данные по ТП'!F90</f>
        <v>29046</v>
      </c>
    </row>
    <row r="250" spans="1:11" ht="19.5" thickBot="1" x14ac:dyDescent="0.25">
      <c r="A250" s="791"/>
      <c r="B250" s="777"/>
      <c r="C250" s="428">
        <v>9</v>
      </c>
      <c r="D250" s="182" t="s">
        <v>421</v>
      </c>
      <c r="E250" s="418"/>
      <c r="F250" s="212"/>
      <c r="G250" s="212"/>
      <c r="H250" s="212"/>
      <c r="I250" s="212"/>
    </row>
    <row r="251" spans="1:11" ht="19.5" thickBot="1" x14ac:dyDescent="0.25">
      <c r="A251" s="791"/>
      <c r="B251" s="777"/>
      <c r="C251" s="428">
        <v>10</v>
      </c>
      <c r="D251" s="182" t="s">
        <v>1095</v>
      </c>
      <c r="E251" s="418"/>
      <c r="F251" s="212">
        <v>0</v>
      </c>
      <c r="G251" s="212">
        <v>0</v>
      </c>
      <c r="H251" s="212">
        <v>0</v>
      </c>
      <c r="I251" s="212">
        <v>0</v>
      </c>
    </row>
    <row r="252" spans="1:11" ht="19.5" thickBot="1" x14ac:dyDescent="0.25">
      <c r="A252" s="791"/>
      <c r="B252" s="777"/>
      <c r="C252" s="428">
        <v>11</v>
      </c>
      <c r="D252" s="182" t="s">
        <v>410</v>
      </c>
      <c r="E252" s="418"/>
      <c r="F252" s="212"/>
      <c r="G252" s="212"/>
      <c r="H252" s="212"/>
      <c r="I252" s="212"/>
    </row>
    <row r="253" spans="1:11" ht="19.5" thickBot="1" x14ac:dyDescent="0.25">
      <c r="A253" s="791"/>
      <c r="B253" s="777"/>
      <c r="C253" s="428">
        <v>12</v>
      </c>
      <c r="D253" s="182" t="s">
        <v>431</v>
      </c>
      <c r="E253" s="418"/>
      <c r="F253" s="212">
        <v>0</v>
      </c>
      <c r="G253" s="212">
        <v>0</v>
      </c>
      <c r="H253" s="212">
        <v>0</v>
      </c>
      <c r="I253" s="212">
        <v>0</v>
      </c>
      <c r="J253" s="222"/>
      <c r="K253" s="104"/>
    </row>
    <row r="254" spans="1:11" ht="19.5" thickBot="1" x14ac:dyDescent="0.25">
      <c r="A254" s="791"/>
      <c r="B254" s="777"/>
      <c r="C254" s="428">
        <v>13</v>
      </c>
      <c r="D254" s="182" t="s">
        <v>411</v>
      </c>
      <c r="E254" s="418"/>
      <c r="F254" s="212"/>
      <c r="G254" s="212"/>
      <c r="H254" s="212"/>
      <c r="I254" s="212"/>
    </row>
    <row r="255" spans="1:11" ht="19.5" thickBot="1" x14ac:dyDescent="0.25">
      <c r="A255" s="791"/>
      <c r="B255" s="777"/>
      <c r="C255" s="428">
        <v>14</v>
      </c>
      <c r="D255" s="182" t="s">
        <v>939</v>
      </c>
      <c r="E255" s="418"/>
      <c r="F255" s="212">
        <v>40</v>
      </c>
      <c r="G255" s="212">
        <v>49</v>
      </c>
      <c r="H255" s="212">
        <v>66</v>
      </c>
      <c r="I255" s="212">
        <v>12</v>
      </c>
    </row>
    <row r="256" spans="1:11" ht="19.5" thickBot="1" x14ac:dyDescent="0.25">
      <c r="A256" s="791"/>
      <c r="B256" s="777"/>
      <c r="C256" s="428">
        <v>15</v>
      </c>
      <c r="D256" s="182" t="s">
        <v>412</v>
      </c>
      <c r="E256" s="418"/>
      <c r="F256" s="212"/>
      <c r="G256" s="212"/>
      <c r="H256" s="212"/>
      <c r="I256" s="212"/>
    </row>
    <row r="257" spans="1:10" ht="19.5" thickBot="1" x14ac:dyDescent="0.25">
      <c r="A257" s="791"/>
      <c r="B257" s="777"/>
      <c r="C257" s="428">
        <v>16</v>
      </c>
      <c r="D257" s="182" t="s">
        <v>432</v>
      </c>
      <c r="E257" s="418"/>
      <c r="F257" s="212">
        <v>124</v>
      </c>
      <c r="G257" s="212">
        <v>88</v>
      </c>
      <c r="H257" s="212">
        <v>132</v>
      </c>
      <c r="I257" s="212">
        <v>51</v>
      </c>
    </row>
    <row r="258" spans="1:10" ht="20.25" customHeight="1" thickBot="1" x14ac:dyDescent="0.3">
      <c r="A258" s="791"/>
      <c r="B258" s="777"/>
      <c r="C258" s="433"/>
      <c r="D258" s="204"/>
      <c r="E258" s="449"/>
      <c r="F258" s="205"/>
      <c r="G258" s="204"/>
      <c r="H258" s="204"/>
      <c r="I258" s="204"/>
    </row>
    <row r="259" spans="1:10" ht="20.25" customHeight="1" thickBot="1" x14ac:dyDescent="0.3">
      <c r="A259" s="791"/>
      <c r="B259" s="777"/>
      <c r="C259" s="433"/>
      <c r="D259" s="204"/>
      <c r="E259" s="449"/>
      <c r="F259" s="205"/>
      <c r="G259" s="204"/>
      <c r="H259" s="204"/>
      <c r="I259" s="204"/>
    </row>
    <row r="260" spans="1:10" ht="18.75" thickBot="1" x14ac:dyDescent="0.3">
      <c r="A260" s="791"/>
      <c r="B260" s="777"/>
      <c r="C260" s="433"/>
      <c r="D260" s="204"/>
      <c r="E260" s="449"/>
      <c r="F260" s="205"/>
      <c r="G260" s="204"/>
      <c r="H260" s="204"/>
      <c r="I260" s="204"/>
      <c r="J260" s="177"/>
    </row>
    <row r="261" spans="1:10" ht="18.75" thickBot="1" x14ac:dyDescent="0.25">
      <c r="A261" s="791"/>
      <c r="B261" s="777"/>
      <c r="C261" s="428"/>
      <c r="D261" s="3" t="s">
        <v>1505</v>
      </c>
      <c r="E261" s="420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10" ht="19.5" thickBot="1" x14ac:dyDescent="0.25">
      <c r="A262" s="791"/>
      <c r="B262" s="777"/>
      <c r="C262" s="428"/>
      <c r="D262" s="3" t="s">
        <v>1507</v>
      </c>
      <c r="E262" s="420"/>
      <c r="F262" s="141">
        <f>(F261*1.73*380*0.9)/1000</f>
        <v>97.032239999999987</v>
      </c>
      <c r="G262" s="141">
        <f>(G261*1.73*380*0.9)/1000</f>
        <v>81.057419999999993</v>
      </c>
      <c r="H262" s="141">
        <f>(H261*1.73*380*0.9)/1000</f>
        <v>117.14868000000001</v>
      </c>
      <c r="I262" s="142"/>
    </row>
    <row r="263" spans="1:10" ht="18.75" thickBot="1" x14ac:dyDescent="0.25">
      <c r="A263" s="791"/>
      <c r="B263" s="777"/>
      <c r="C263" s="428"/>
      <c r="D263" s="3" t="s">
        <v>1509</v>
      </c>
      <c r="E263" s="421"/>
      <c r="F263" s="742">
        <f>(F262+G262+H262)</f>
        <v>295.23833999999999</v>
      </c>
      <c r="G263" s="743"/>
      <c r="H263" s="743"/>
      <c r="I263" s="744"/>
    </row>
    <row r="264" spans="1:10" ht="19.5" thickBot="1" x14ac:dyDescent="0.25">
      <c r="A264" s="792"/>
      <c r="B264" s="778"/>
      <c r="C264" s="433"/>
      <c r="D264" s="42" t="s">
        <v>88</v>
      </c>
      <c r="E264" s="425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10" ht="24.75" customHeight="1" thickBot="1" x14ac:dyDescent="0.25">
      <c r="A265" s="800"/>
      <c r="B265" s="800"/>
      <c r="C265" s="828"/>
      <c r="D265" s="800"/>
      <c r="E265" s="828"/>
      <c r="F265" s="800"/>
      <c r="G265" s="800"/>
      <c r="H265" s="800"/>
      <c r="I265" s="800"/>
    </row>
    <row r="266" spans="1:10" ht="36.75" thickBot="1" x14ac:dyDescent="0.25">
      <c r="A266" s="200" t="s">
        <v>1249</v>
      </c>
      <c r="B266" s="23"/>
      <c r="C266" s="414" t="s">
        <v>1630</v>
      </c>
      <c r="D266" s="130" t="s">
        <v>1543</v>
      </c>
      <c r="E266" s="417" t="s">
        <v>1629</v>
      </c>
      <c r="F266" s="175" t="str">
        <f>'Данные по ТП'!C91</f>
        <v>ТМ-630/10</v>
      </c>
      <c r="G266" s="132" t="s">
        <v>1544</v>
      </c>
      <c r="H266" s="131" t="s">
        <v>5</v>
      </c>
      <c r="I266" s="133">
        <f>'Данные по ТП'!F91</f>
        <v>24642</v>
      </c>
    </row>
    <row r="267" spans="1:10" ht="19.5" thickBot="1" x14ac:dyDescent="0.25">
      <c r="A267" s="728" t="s">
        <v>1169</v>
      </c>
      <c r="B267" s="731" t="s">
        <v>453</v>
      </c>
      <c r="C267" s="428">
        <v>1</v>
      </c>
      <c r="D267" s="182" t="s">
        <v>434</v>
      </c>
      <c r="E267" s="418"/>
      <c r="F267" s="212">
        <v>52</v>
      </c>
      <c r="G267" s="212">
        <v>71</v>
      </c>
      <c r="H267" s="212">
        <v>44</v>
      </c>
      <c r="I267" s="212">
        <v>21</v>
      </c>
    </row>
    <row r="268" spans="1:10" ht="19.5" thickBot="1" x14ac:dyDescent="0.25">
      <c r="A268" s="791"/>
      <c r="B268" s="777"/>
      <c r="C268" s="428">
        <v>2</v>
      </c>
      <c r="D268" s="182" t="s">
        <v>435</v>
      </c>
      <c r="E268" s="418"/>
      <c r="F268" s="212"/>
      <c r="G268" s="212"/>
      <c r="H268" s="212"/>
      <c r="I268" s="212"/>
    </row>
    <row r="269" spans="1:10" ht="19.5" thickBot="1" x14ac:dyDescent="0.25">
      <c r="A269" s="791"/>
      <c r="B269" s="777"/>
      <c r="C269" s="428">
        <v>3</v>
      </c>
      <c r="D269" s="182" t="s">
        <v>398</v>
      </c>
      <c r="E269" s="418"/>
      <c r="F269" s="212"/>
      <c r="G269" s="212"/>
      <c r="H269" s="212"/>
      <c r="I269" s="212"/>
    </row>
    <row r="270" spans="1:10" ht="19.5" thickBot="1" x14ac:dyDescent="0.25">
      <c r="A270" s="791"/>
      <c r="B270" s="777"/>
      <c r="C270" s="428">
        <v>4</v>
      </c>
      <c r="D270" s="182" t="s">
        <v>436</v>
      </c>
      <c r="E270" s="418"/>
      <c r="F270" s="212">
        <v>0</v>
      </c>
      <c r="G270" s="212">
        <v>0</v>
      </c>
      <c r="H270" s="212">
        <v>0</v>
      </c>
      <c r="I270" s="212">
        <v>0</v>
      </c>
    </row>
    <row r="271" spans="1:10" ht="19.5" thickBot="1" x14ac:dyDescent="0.25">
      <c r="A271" s="791"/>
      <c r="B271" s="777"/>
      <c r="C271" s="428">
        <v>5</v>
      </c>
      <c r="D271" s="182" t="s">
        <v>385</v>
      </c>
      <c r="E271" s="418"/>
      <c r="F271" s="212"/>
      <c r="G271" s="212"/>
      <c r="H271" s="212"/>
      <c r="I271" s="212"/>
    </row>
    <row r="272" spans="1:10" ht="19.5" thickBot="1" x14ac:dyDescent="0.25">
      <c r="A272" s="791"/>
      <c r="B272" s="777"/>
      <c r="C272" s="428">
        <v>6</v>
      </c>
      <c r="D272" s="182" t="s">
        <v>437</v>
      </c>
      <c r="E272" s="418"/>
      <c r="F272" s="212">
        <v>134</v>
      </c>
      <c r="G272" s="212">
        <v>103</v>
      </c>
      <c r="H272" s="212">
        <v>94</v>
      </c>
      <c r="I272" s="212">
        <v>31</v>
      </c>
    </row>
    <row r="273" spans="1:10" ht="19.5" thickBot="1" x14ac:dyDescent="0.25">
      <c r="A273" s="791"/>
      <c r="B273" s="777"/>
      <c r="C273" s="428">
        <v>7</v>
      </c>
      <c r="D273" s="182" t="s">
        <v>438</v>
      </c>
      <c r="E273" s="418"/>
      <c r="F273" s="212">
        <v>52</v>
      </c>
      <c r="G273" s="212">
        <v>31</v>
      </c>
      <c r="H273" s="212">
        <v>13</v>
      </c>
      <c r="I273" s="212">
        <v>11</v>
      </c>
    </row>
    <row r="274" spans="1:10" ht="19.5" thickBot="1" x14ac:dyDescent="0.25">
      <c r="A274" s="791"/>
      <c r="B274" s="777"/>
      <c r="C274" s="428">
        <v>8</v>
      </c>
      <c r="D274" s="182" t="s">
        <v>439</v>
      </c>
      <c r="E274" s="418"/>
      <c r="F274" s="212">
        <v>11</v>
      </c>
      <c r="G274" s="212">
        <v>8</v>
      </c>
      <c r="H274" s="212">
        <v>4</v>
      </c>
      <c r="I274" s="212">
        <v>6</v>
      </c>
    </row>
    <row r="275" spans="1:10" ht="19.5" thickBot="1" x14ac:dyDescent="0.25">
      <c r="A275" s="791"/>
      <c r="B275" s="777"/>
      <c r="C275" s="428">
        <v>21</v>
      </c>
      <c r="D275" s="182" t="s">
        <v>440</v>
      </c>
      <c r="E275" s="418"/>
      <c r="F275" s="212"/>
      <c r="G275" s="227"/>
      <c r="H275" s="212"/>
      <c r="I275" s="212"/>
    </row>
    <row r="276" spans="1:10" ht="19.5" thickBot="1" x14ac:dyDescent="0.25">
      <c r="A276" s="791"/>
      <c r="B276" s="777"/>
      <c r="C276" s="428">
        <v>22</v>
      </c>
      <c r="D276" s="182" t="s">
        <v>441</v>
      </c>
      <c r="E276" s="418"/>
      <c r="F276" s="212">
        <v>44</v>
      </c>
      <c r="G276" s="212">
        <v>39</v>
      </c>
      <c r="H276" s="212">
        <v>39</v>
      </c>
      <c r="I276" s="212">
        <v>5</v>
      </c>
    </row>
    <row r="277" spans="1:10" ht="19.5" thickBot="1" x14ac:dyDescent="0.25">
      <c r="A277" s="791"/>
      <c r="B277" s="777"/>
      <c r="C277" s="428">
        <v>23</v>
      </c>
      <c r="D277" s="182" t="s">
        <v>442</v>
      </c>
      <c r="E277" s="418"/>
      <c r="F277" s="212"/>
      <c r="G277" s="212"/>
      <c r="H277" s="212"/>
      <c r="I277" s="212"/>
    </row>
    <row r="278" spans="1:10" ht="19.5" thickBot="1" x14ac:dyDescent="0.25">
      <c r="A278" s="791"/>
      <c r="B278" s="777"/>
      <c r="C278" s="428">
        <v>24</v>
      </c>
      <c r="D278" s="182" t="s">
        <v>443</v>
      </c>
      <c r="E278" s="418"/>
      <c r="F278" s="212">
        <v>2</v>
      </c>
      <c r="G278" s="212">
        <v>1</v>
      </c>
      <c r="H278" s="212">
        <v>5</v>
      </c>
      <c r="I278" s="212">
        <v>4</v>
      </c>
    </row>
    <row r="279" spans="1:10" ht="19.5" thickBot="1" x14ac:dyDescent="0.25">
      <c r="A279" s="791"/>
      <c r="B279" s="777"/>
      <c r="C279" s="428"/>
      <c r="D279" s="182"/>
      <c r="E279" s="418"/>
      <c r="F279" s="387"/>
      <c r="G279" s="387"/>
      <c r="H279" s="387"/>
      <c r="I279" s="387"/>
    </row>
    <row r="280" spans="1:10" ht="19.5" thickBot="1" x14ac:dyDescent="0.25">
      <c r="A280" s="791"/>
      <c r="B280" s="777"/>
      <c r="C280" s="428"/>
      <c r="D280" s="182"/>
      <c r="E280" s="418"/>
      <c r="F280" s="387"/>
      <c r="G280" s="387"/>
      <c r="H280" s="387"/>
      <c r="I280" s="387"/>
    </row>
    <row r="281" spans="1:10" ht="18" customHeight="1" thickBot="1" x14ac:dyDescent="0.3">
      <c r="A281" s="791"/>
      <c r="B281" s="777"/>
      <c r="C281" s="433"/>
      <c r="D281" s="204"/>
      <c r="E281" s="449"/>
      <c r="F281" s="205"/>
      <c r="G281" s="204"/>
      <c r="H281" s="204"/>
      <c r="I281" s="204"/>
    </row>
    <row r="282" spans="1:10" ht="18.75" thickBot="1" x14ac:dyDescent="0.25">
      <c r="A282" s="791"/>
      <c r="B282" s="777"/>
      <c r="C282" s="428"/>
      <c r="D282" s="3" t="s">
        <v>1506</v>
      </c>
      <c r="E282" s="420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7"/>
    </row>
    <row r="283" spans="1:10" ht="19.5" thickBot="1" x14ac:dyDescent="0.25">
      <c r="A283" s="791"/>
      <c r="B283" s="777"/>
      <c r="C283" s="428"/>
      <c r="D283" s="3" t="s">
        <v>1507</v>
      </c>
      <c r="E283" s="420"/>
      <c r="F283" s="141">
        <f>(F282*1.73*380*0.9)/1000</f>
        <v>174.53970000000001</v>
      </c>
      <c r="G283" s="141">
        <f>(G282*1.73*380*0.9)/1000</f>
        <v>149.68998000000002</v>
      </c>
      <c r="H283" s="141">
        <f>(H282*1.73*380*0.9)/1000</f>
        <v>117.74034</v>
      </c>
      <c r="I283" s="142"/>
    </row>
    <row r="284" spans="1:10" ht="18.75" thickBot="1" x14ac:dyDescent="0.25">
      <c r="A284" s="791"/>
      <c r="B284" s="777"/>
      <c r="C284" s="428"/>
      <c r="D284" s="3" t="s">
        <v>1508</v>
      </c>
      <c r="E284" s="421"/>
      <c r="F284" s="742">
        <f>(F283+G283+H283)</f>
        <v>441.97002000000003</v>
      </c>
      <c r="G284" s="743"/>
      <c r="H284" s="743"/>
      <c r="I284" s="744"/>
    </row>
    <row r="285" spans="1:10" ht="19.5" thickBot="1" x14ac:dyDescent="0.25">
      <c r="A285" s="791"/>
      <c r="B285" s="777"/>
      <c r="C285" s="431"/>
      <c r="D285" s="765"/>
      <c r="E285" s="810"/>
      <c r="F285" s="766"/>
      <c r="G285" s="766"/>
      <c r="H285" s="766"/>
      <c r="I285" s="779"/>
    </row>
    <row r="286" spans="1:10" ht="36.75" thickBot="1" x14ac:dyDescent="0.25">
      <c r="A286" s="791"/>
      <c r="B286" s="777"/>
      <c r="C286" s="414" t="s">
        <v>1630</v>
      </c>
      <c r="D286" s="130" t="s">
        <v>1519</v>
      </c>
      <c r="E286" s="417" t="s">
        <v>1629</v>
      </c>
      <c r="F286" s="175" t="str">
        <f>'Данные по ТП'!C92</f>
        <v>ТМ-630/10</v>
      </c>
      <c r="G286" s="132" t="s">
        <v>1544</v>
      </c>
      <c r="H286" s="131" t="s">
        <v>5</v>
      </c>
      <c r="I286" s="133">
        <f>'Данные по ТП'!F92</f>
        <v>37481</v>
      </c>
    </row>
    <row r="287" spans="1:10" ht="19.5" thickBot="1" x14ac:dyDescent="0.25">
      <c r="A287" s="791"/>
      <c r="B287" s="777"/>
      <c r="C287" s="428">
        <v>9</v>
      </c>
      <c r="D287" s="182" t="s">
        <v>421</v>
      </c>
      <c r="E287" s="418"/>
      <c r="F287" s="212"/>
      <c r="G287" s="212"/>
      <c r="H287" s="212"/>
      <c r="I287" s="212"/>
    </row>
    <row r="288" spans="1:10" ht="19.5" thickBot="1" x14ac:dyDescent="0.25">
      <c r="A288" s="791"/>
      <c r="B288" s="777"/>
      <c r="C288" s="428">
        <v>10</v>
      </c>
      <c r="D288" s="182" t="s">
        <v>1170</v>
      </c>
      <c r="E288" s="418"/>
      <c r="F288" s="212"/>
      <c r="G288" s="212"/>
      <c r="H288" s="212"/>
      <c r="I288" s="212"/>
    </row>
    <row r="289" spans="1:11" ht="19.5" thickBot="1" x14ac:dyDescent="0.25">
      <c r="A289" s="791"/>
      <c r="B289" s="777"/>
      <c r="C289" s="428">
        <v>11</v>
      </c>
      <c r="D289" s="182" t="s">
        <v>1096</v>
      </c>
      <c r="E289" s="418"/>
      <c r="F289" s="212"/>
      <c r="G289" s="212"/>
      <c r="H289" s="212"/>
      <c r="I289" s="212"/>
    </row>
    <row r="290" spans="1:11" ht="19.5" thickBot="1" x14ac:dyDescent="0.25">
      <c r="A290" s="791"/>
      <c r="B290" s="777"/>
      <c r="C290" s="428">
        <v>12</v>
      </c>
      <c r="D290" s="182" t="s">
        <v>444</v>
      </c>
      <c r="E290" s="418"/>
      <c r="F290" s="212">
        <v>74</v>
      </c>
      <c r="G290" s="212">
        <v>50</v>
      </c>
      <c r="H290" s="212">
        <v>43</v>
      </c>
      <c r="I290" s="212">
        <v>14</v>
      </c>
    </row>
    <row r="291" spans="1:11" ht="19.5" thickBot="1" x14ac:dyDescent="0.25">
      <c r="A291" s="791"/>
      <c r="B291" s="777"/>
      <c r="C291" s="428">
        <v>13</v>
      </c>
      <c r="D291" s="182" t="s">
        <v>445</v>
      </c>
      <c r="E291" s="418"/>
      <c r="F291" s="212">
        <v>0</v>
      </c>
      <c r="G291" s="212">
        <v>0</v>
      </c>
      <c r="H291" s="212">
        <v>0</v>
      </c>
      <c r="I291" s="212">
        <v>0</v>
      </c>
    </row>
    <row r="292" spans="1:11" ht="19.5" thickBot="1" x14ac:dyDescent="0.25">
      <c r="A292" s="791"/>
      <c r="B292" s="777"/>
      <c r="C292" s="428">
        <v>14</v>
      </c>
      <c r="D292" s="182" t="s">
        <v>446</v>
      </c>
      <c r="E292" s="418"/>
      <c r="F292" s="212">
        <v>21</v>
      </c>
      <c r="G292" s="212">
        <v>17</v>
      </c>
      <c r="H292" s="212">
        <v>20</v>
      </c>
      <c r="I292" s="212">
        <v>4</v>
      </c>
    </row>
    <row r="293" spans="1:11" ht="19.5" thickBot="1" x14ac:dyDescent="0.25">
      <c r="A293" s="791"/>
      <c r="B293" s="777"/>
      <c r="C293" s="428">
        <v>15</v>
      </c>
      <c r="D293" s="182" t="s">
        <v>447</v>
      </c>
      <c r="E293" s="418"/>
      <c r="F293" s="212">
        <v>99</v>
      </c>
      <c r="G293" s="212">
        <v>100</v>
      </c>
      <c r="H293" s="212">
        <v>64</v>
      </c>
      <c r="I293" s="212">
        <v>24</v>
      </c>
    </row>
    <row r="294" spans="1:11" ht="19.5" thickBot="1" x14ac:dyDescent="0.25">
      <c r="A294" s="791"/>
      <c r="B294" s="777"/>
      <c r="C294" s="428">
        <v>16</v>
      </c>
      <c r="D294" s="182" t="s">
        <v>448</v>
      </c>
      <c r="E294" s="418"/>
      <c r="F294" s="212"/>
      <c r="G294" s="212"/>
      <c r="H294" s="212"/>
      <c r="I294" s="212"/>
    </row>
    <row r="295" spans="1:11" ht="19.5" thickBot="1" x14ac:dyDescent="0.25">
      <c r="A295" s="791"/>
      <c r="B295" s="777"/>
      <c r="C295" s="428">
        <v>17</v>
      </c>
      <c r="D295" s="182" t="s">
        <v>449</v>
      </c>
      <c r="E295" s="418"/>
      <c r="F295" s="212"/>
      <c r="G295" s="212"/>
      <c r="H295" s="212"/>
      <c r="I295" s="212"/>
    </row>
    <row r="296" spans="1:11" ht="19.5" thickBot="1" x14ac:dyDescent="0.25">
      <c r="A296" s="791"/>
      <c r="B296" s="777"/>
      <c r="C296" s="428">
        <v>18</v>
      </c>
      <c r="D296" s="182" t="s">
        <v>450</v>
      </c>
      <c r="E296" s="418"/>
      <c r="F296" s="212">
        <v>0</v>
      </c>
      <c r="G296" s="212">
        <v>0</v>
      </c>
      <c r="H296" s="212">
        <v>0</v>
      </c>
      <c r="I296" s="212">
        <v>0</v>
      </c>
      <c r="J296" s="222"/>
      <c r="K296" s="104"/>
    </row>
    <row r="297" spans="1:11" ht="19.5" thickBot="1" x14ac:dyDescent="0.25">
      <c r="A297" s="791"/>
      <c r="B297" s="777"/>
      <c r="C297" s="428">
        <v>19</v>
      </c>
      <c r="D297" s="182" t="s">
        <v>451</v>
      </c>
      <c r="E297" s="418"/>
      <c r="F297" s="212"/>
      <c r="G297" s="212"/>
      <c r="H297" s="212"/>
      <c r="I297" s="212"/>
      <c r="K297" s="104"/>
    </row>
    <row r="298" spans="1:11" ht="19.5" thickBot="1" x14ac:dyDescent="0.25">
      <c r="A298" s="791"/>
      <c r="B298" s="777"/>
      <c r="C298" s="428">
        <v>20</v>
      </c>
      <c r="D298" s="182" t="s">
        <v>452</v>
      </c>
      <c r="E298" s="418"/>
      <c r="F298" s="212">
        <v>40</v>
      </c>
      <c r="G298" s="212">
        <v>45</v>
      </c>
      <c r="H298" s="212">
        <v>46</v>
      </c>
      <c r="I298" s="212">
        <v>6</v>
      </c>
    </row>
    <row r="299" spans="1:11" ht="19.5" thickBot="1" x14ac:dyDescent="0.25">
      <c r="A299" s="791"/>
      <c r="B299" s="777"/>
      <c r="C299" s="428"/>
      <c r="D299" s="182"/>
      <c r="E299" s="418"/>
      <c r="F299" s="387"/>
      <c r="G299" s="387"/>
      <c r="H299" s="387"/>
      <c r="I299" s="387"/>
    </row>
    <row r="300" spans="1:11" ht="19.5" thickBot="1" x14ac:dyDescent="0.25">
      <c r="A300" s="791"/>
      <c r="B300" s="777"/>
      <c r="C300" s="428"/>
      <c r="D300" s="182"/>
      <c r="E300" s="418"/>
      <c r="F300" s="387"/>
      <c r="G300" s="387"/>
      <c r="H300" s="387"/>
      <c r="I300" s="387"/>
    </row>
    <row r="301" spans="1:11" ht="17.25" customHeight="1" thickBot="1" x14ac:dyDescent="0.3">
      <c r="A301" s="791"/>
      <c r="B301" s="777"/>
      <c r="C301" s="433"/>
      <c r="D301" s="204"/>
      <c r="E301" s="449"/>
      <c r="F301" s="205"/>
      <c r="G301" s="204"/>
      <c r="H301" s="204"/>
      <c r="I301" s="204"/>
    </row>
    <row r="302" spans="1:11" ht="19.5" thickBot="1" x14ac:dyDescent="0.25">
      <c r="A302" s="791"/>
      <c r="B302" s="777"/>
      <c r="C302" s="428"/>
      <c r="D302" s="3" t="s">
        <v>1505</v>
      </c>
      <c r="E302" s="420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7"/>
    </row>
    <row r="303" spans="1:11" ht="19.5" thickBot="1" x14ac:dyDescent="0.25">
      <c r="A303" s="791"/>
      <c r="B303" s="777"/>
      <c r="C303" s="428"/>
      <c r="D303" s="3" t="s">
        <v>1507</v>
      </c>
      <c r="E303" s="420"/>
      <c r="F303" s="141">
        <f>(F302*1.73*380*0.9)/1000</f>
        <v>138.44844000000001</v>
      </c>
      <c r="G303" s="141">
        <f>(G302*1.73*380*0.9)/1000</f>
        <v>125.43192000000001</v>
      </c>
      <c r="H303" s="141">
        <f>(H302*1.73*380*0.9)/1000</f>
        <v>102.35718000000001</v>
      </c>
      <c r="I303" s="142"/>
    </row>
    <row r="304" spans="1:11" ht="18.75" thickBot="1" x14ac:dyDescent="0.25">
      <c r="A304" s="791"/>
      <c r="B304" s="777"/>
      <c r="C304" s="428"/>
      <c r="D304" s="3" t="s">
        <v>1509</v>
      </c>
      <c r="E304" s="421"/>
      <c r="F304" s="742">
        <f>(F303+G303+H303)</f>
        <v>366.23754000000002</v>
      </c>
      <c r="G304" s="743"/>
      <c r="H304" s="743"/>
      <c r="I304" s="744"/>
    </row>
    <row r="305" spans="1:56" ht="19.5" thickBot="1" x14ac:dyDescent="0.25">
      <c r="A305" s="792"/>
      <c r="B305" s="778"/>
      <c r="C305" s="465"/>
      <c r="D305" s="37" t="s">
        <v>88</v>
      </c>
      <c r="E305" s="462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1:56" s="103" customFormat="1" ht="18.75" x14ac:dyDescent="0.3">
      <c r="C306" s="415"/>
      <c r="E306" s="415"/>
      <c r="F306" s="181"/>
      <c r="J306" s="213"/>
      <c r="BD306" s="223" t="s">
        <v>372</v>
      </c>
    </row>
    <row r="307" spans="1:56" s="103" customFormat="1" x14ac:dyDescent="0.25">
      <c r="C307" s="415"/>
      <c r="E307" s="415"/>
      <c r="F307" s="181"/>
      <c r="J307" s="213"/>
    </row>
    <row r="308" spans="1:56" s="103" customFormat="1" x14ac:dyDescent="0.25">
      <c r="C308" s="415"/>
      <c r="E308" s="415"/>
      <c r="F308" s="181"/>
      <c r="J308" s="213"/>
    </row>
    <row r="309" spans="1:56" s="103" customFormat="1" x14ac:dyDescent="0.25">
      <c r="C309" s="415"/>
      <c r="E309" s="415"/>
      <c r="F309" s="181"/>
      <c r="J309" s="213"/>
    </row>
    <row r="310" spans="1:56" s="103" customFormat="1" x14ac:dyDescent="0.25">
      <c r="C310" s="415"/>
      <c r="E310" s="415"/>
      <c r="F310" s="181"/>
      <c r="J310" s="213"/>
    </row>
    <row r="311" spans="1:56" s="103" customFormat="1" x14ac:dyDescent="0.25">
      <c r="C311" s="415"/>
      <c r="E311" s="415"/>
      <c r="F311" s="181"/>
      <c r="J311" s="213"/>
    </row>
    <row r="312" spans="1:56" s="103" customFormat="1" x14ac:dyDescent="0.25">
      <c r="C312" s="415"/>
      <c r="E312" s="415"/>
      <c r="F312" s="181"/>
      <c r="J312" s="213"/>
    </row>
    <row r="313" spans="1:56" s="103" customFormat="1" x14ac:dyDescent="0.25">
      <c r="C313" s="415"/>
      <c r="E313" s="415"/>
      <c r="F313" s="181"/>
      <c r="J313" s="213"/>
    </row>
    <row r="314" spans="1:56" s="103" customFormat="1" x14ac:dyDescent="0.25">
      <c r="C314" s="415"/>
      <c r="E314" s="415"/>
      <c r="F314" s="181"/>
      <c r="J314" s="213"/>
    </row>
    <row r="315" spans="1:56" s="103" customFormat="1" x14ac:dyDescent="0.25">
      <c r="C315" s="415"/>
      <c r="E315" s="415"/>
      <c r="F315" s="181"/>
      <c r="J315" s="213"/>
    </row>
    <row r="316" spans="1:56" s="103" customFormat="1" x14ac:dyDescent="0.25">
      <c r="C316" s="415"/>
      <c r="E316" s="415"/>
      <c r="F316" s="181"/>
      <c r="J316" s="213"/>
    </row>
    <row r="317" spans="1:56" s="103" customFormat="1" x14ac:dyDescent="0.25">
      <c r="C317" s="415"/>
      <c r="E317" s="415"/>
      <c r="F317" s="181"/>
      <c r="J317" s="213"/>
    </row>
    <row r="318" spans="1:56" s="103" customFormat="1" x14ac:dyDescent="0.25">
      <c r="C318" s="415"/>
      <c r="E318" s="415"/>
      <c r="F318" s="181"/>
      <c r="J318" s="213"/>
    </row>
    <row r="319" spans="1:56" s="103" customFormat="1" x14ac:dyDescent="0.25">
      <c r="C319" s="415"/>
      <c r="E319" s="415"/>
      <c r="F319" s="181"/>
      <c r="J319" s="213"/>
    </row>
    <row r="320" spans="1:56" s="103" customFormat="1" x14ac:dyDescent="0.25">
      <c r="C320" s="415"/>
      <c r="E320" s="415"/>
      <c r="F320" s="181"/>
      <c r="J320" s="213"/>
    </row>
    <row r="321" spans="3:10" s="103" customFormat="1" x14ac:dyDescent="0.25">
      <c r="C321" s="415"/>
      <c r="E321" s="415"/>
      <c r="F321" s="181"/>
      <c r="J321" s="213"/>
    </row>
    <row r="322" spans="3:10" s="103" customFormat="1" x14ac:dyDescent="0.25">
      <c r="C322" s="415"/>
      <c r="E322" s="415"/>
      <c r="F322" s="181"/>
      <c r="J322" s="213"/>
    </row>
    <row r="323" spans="3:10" s="103" customFormat="1" x14ac:dyDescent="0.25">
      <c r="C323" s="415"/>
      <c r="E323" s="415"/>
      <c r="F323" s="181"/>
      <c r="J323" s="213"/>
    </row>
    <row r="324" spans="3:10" s="103" customFormat="1" x14ac:dyDescent="0.25">
      <c r="C324" s="415"/>
      <c r="E324" s="415"/>
      <c r="F324" s="181"/>
      <c r="J324" s="213"/>
    </row>
    <row r="325" spans="3:10" s="103" customFormat="1" x14ac:dyDescent="0.25">
      <c r="C325" s="415"/>
      <c r="E325" s="415"/>
      <c r="F325" s="181"/>
      <c r="J325" s="213"/>
    </row>
    <row r="326" spans="3:10" s="103" customFormat="1" x14ac:dyDescent="0.25">
      <c r="C326" s="415"/>
      <c r="E326" s="415"/>
      <c r="F326" s="181"/>
      <c r="J326" s="213"/>
    </row>
    <row r="327" spans="3:10" s="103" customFormat="1" x14ac:dyDescent="0.25">
      <c r="C327" s="415"/>
      <c r="E327" s="415"/>
      <c r="F327" s="181"/>
      <c r="J327" s="213"/>
    </row>
    <row r="328" spans="3:10" s="103" customFormat="1" x14ac:dyDescent="0.25">
      <c r="C328" s="415"/>
      <c r="E328" s="415"/>
      <c r="F328" s="181"/>
      <c r="J328" s="213"/>
    </row>
    <row r="329" spans="3:10" s="103" customFormat="1" x14ac:dyDescent="0.25">
      <c r="C329" s="415"/>
      <c r="E329" s="415"/>
      <c r="F329" s="181"/>
      <c r="J329" s="213"/>
    </row>
    <row r="330" spans="3:10" s="103" customFormat="1" x14ac:dyDescent="0.25">
      <c r="C330" s="415"/>
      <c r="E330" s="415"/>
      <c r="F330" s="181"/>
      <c r="J330" s="213"/>
    </row>
    <row r="331" spans="3:10" s="103" customFormat="1" x14ac:dyDescent="0.25">
      <c r="C331" s="415"/>
      <c r="E331" s="415"/>
      <c r="F331" s="181"/>
      <c r="J331" s="213"/>
    </row>
    <row r="332" spans="3:10" s="103" customFormat="1" x14ac:dyDescent="0.25">
      <c r="C332" s="415"/>
      <c r="E332" s="415"/>
      <c r="F332" s="181"/>
      <c r="J332" s="213"/>
    </row>
    <row r="333" spans="3:10" s="103" customFormat="1" x14ac:dyDescent="0.25">
      <c r="C333" s="415"/>
      <c r="E333" s="415"/>
      <c r="F333" s="181"/>
      <c r="J333" s="213"/>
    </row>
    <row r="334" spans="3:10" s="103" customFormat="1" x14ac:dyDescent="0.25">
      <c r="C334" s="415"/>
      <c r="E334" s="415"/>
      <c r="F334" s="181"/>
      <c r="J334" s="213"/>
    </row>
    <row r="335" spans="3:10" s="103" customFormat="1" x14ac:dyDescent="0.25">
      <c r="C335" s="415"/>
      <c r="E335" s="415"/>
      <c r="F335" s="181"/>
      <c r="J335" s="213"/>
    </row>
    <row r="336" spans="3:10" s="103" customFormat="1" x14ac:dyDescent="0.25">
      <c r="C336" s="415"/>
      <c r="E336" s="415"/>
      <c r="F336" s="181"/>
      <c r="J336" s="213"/>
    </row>
    <row r="337" spans="3:10" s="103" customFormat="1" x14ac:dyDescent="0.25">
      <c r="C337" s="415"/>
      <c r="E337" s="415"/>
      <c r="F337" s="181"/>
      <c r="J337" s="213"/>
    </row>
    <row r="338" spans="3:10" s="103" customFormat="1" x14ac:dyDescent="0.25">
      <c r="C338" s="415"/>
      <c r="E338" s="415"/>
      <c r="F338" s="181"/>
      <c r="J338" s="213"/>
    </row>
    <row r="339" spans="3:10" s="103" customFormat="1" x14ac:dyDescent="0.25">
      <c r="C339" s="415"/>
      <c r="E339" s="415"/>
      <c r="F339" s="181"/>
      <c r="J339" s="213"/>
    </row>
    <row r="340" spans="3:10" s="103" customFormat="1" x14ac:dyDescent="0.25">
      <c r="C340" s="415"/>
      <c r="E340" s="415"/>
      <c r="F340" s="181"/>
      <c r="J340" s="213"/>
    </row>
    <row r="341" spans="3:10" s="103" customFormat="1" x14ac:dyDescent="0.25">
      <c r="C341" s="415"/>
      <c r="E341" s="415"/>
      <c r="F341" s="181"/>
      <c r="J341" s="213"/>
    </row>
    <row r="342" spans="3:10" s="103" customFormat="1" x14ac:dyDescent="0.25">
      <c r="C342" s="415"/>
      <c r="E342" s="415"/>
      <c r="F342" s="181"/>
      <c r="J342" s="213"/>
    </row>
    <row r="343" spans="3:10" s="103" customFormat="1" x14ac:dyDescent="0.25">
      <c r="C343" s="415"/>
      <c r="E343" s="415"/>
      <c r="F343" s="181"/>
      <c r="J343" s="213"/>
    </row>
    <row r="344" spans="3:10" s="103" customFormat="1" x14ac:dyDescent="0.25">
      <c r="C344" s="415"/>
      <c r="E344" s="415"/>
      <c r="F344" s="181"/>
      <c r="J344" s="213"/>
    </row>
    <row r="345" spans="3:10" s="103" customFormat="1" x14ac:dyDescent="0.25">
      <c r="C345" s="415"/>
      <c r="E345" s="415"/>
      <c r="F345" s="181"/>
      <c r="J345" s="213"/>
    </row>
    <row r="346" spans="3:10" s="103" customFormat="1" x14ac:dyDescent="0.25">
      <c r="C346" s="415"/>
      <c r="E346" s="415"/>
      <c r="F346" s="181"/>
      <c r="J346" s="213"/>
    </row>
    <row r="347" spans="3:10" s="103" customFormat="1" x14ac:dyDescent="0.25">
      <c r="C347" s="415"/>
      <c r="E347" s="415"/>
      <c r="F347" s="181"/>
      <c r="J347" s="213"/>
    </row>
    <row r="348" spans="3:10" s="103" customFormat="1" x14ac:dyDescent="0.25">
      <c r="C348" s="415"/>
      <c r="E348" s="415"/>
      <c r="F348" s="181"/>
      <c r="J348" s="213"/>
    </row>
    <row r="349" spans="3:10" s="103" customFormat="1" x14ac:dyDescent="0.25">
      <c r="C349" s="415"/>
      <c r="E349" s="415"/>
      <c r="F349" s="181"/>
      <c r="J349" s="213"/>
    </row>
    <row r="350" spans="3:10" s="103" customFormat="1" x14ac:dyDescent="0.25">
      <c r="C350" s="415"/>
      <c r="E350" s="415"/>
      <c r="F350" s="181"/>
      <c r="J350" s="213"/>
    </row>
    <row r="351" spans="3:10" s="103" customFormat="1" x14ac:dyDescent="0.25">
      <c r="C351" s="415"/>
      <c r="E351" s="415"/>
      <c r="F351" s="181"/>
      <c r="J351" s="213"/>
    </row>
    <row r="352" spans="3:10" s="103" customFormat="1" x14ac:dyDescent="0.25">
      <c r="C352" s="415"/>
      <c r="E352" s="415"/>
      <c r="F352" s="181"/>
      <c r="J352" s="213"/>
    </row>
    <row r="353" spans="3:10" s="103" customFormat="1" x14ac:dyDescent="0.25">
      <c r="C353" s="415"/>
      <c r="E353" s="415"/>
      <c r="F353" s="181"/>
      <c r="J353" s="213"/>
    </row>
    <row r="354" spans="3:10" s="103" customFormat="1" x14ac:dyDescent="0.25">
      <c r="C354" s="415"/>
      <c r="E354" s="415"/>
      <c r="F354" s="181"/>
      <c r="J354" s="213"/>
    </row>
    <row r="355" spans="3:10" s="103" customFormat="1" x14ac:dyDescent="0.25">
      <c r="C355" s="415"/>
      <c r="E355" s="415"/>
      <c r="F355" s="181"/>
      <c r="J355" s="213"/>
    </row>
    <row r="356" spans="3:10" s="103" customFormat="1" x14ac:dyDescent="0.25">
      <c r="C356" s="415"/>
      <c r="E356" s="415"/>
      <c r="F356" s="181"/>
      <c r="J356" s="213"/>
    </row>
    <row r="357" spans="3:10" s="103" customFormat="1" x14ac:dyDescent="0.25">
      <c r="C357" s="415"/>
      <c r="E357" s="415"/>
      <c r="F357" s="181"/>
      <c r="J357" s="213"/>
    </row>
    <row r="358" spans="3:10" s="103" customFormat="1" x14ac:dyDescent="0.25">
      <c r="C358" s="415"/>
      <c r="E358" s="415"/>
      <c r="F358" s="181"/>
      <c r="J358" s="213"/>
    </row>
    <row r="359" spans="3:10" s="103" customFormat="1" x14ac:dyDescent="0.25">
      <c r="C359" s="415"/>
      <c r="E359" s="415"/>
      <c r="F359" s="181"/>
      <c r="J359" s="213"/>
    </row>
    <row r="360" spans="3:10" s="103" customFormat="1" x14ac:dyDescent="0.25">
      <c r="C360" s="415"/>
      <c r="E360" s="415"/>
      <c r="F360" s="181"/>
      <c r="J360" s="213"/>
    </row>
    <row r="361" spans="3:10" s="103" customFormat="1" x14ac:dyDescent="0.25">
      <c r="C361" s="415"/>
      <c r="E361" s="415"/>
      <c r="F361" s="181"/>
      <c r="J361" s="213"/>
    </row>
    <row r="362" spans="3:10" s="103" customFormat="1" x14ac:dyDescent="0.25">
      <c r="C362" s="415"/>
      <c r="E362" s="415"/>
      <c r="F362" s="181"/>
      <c r="J362" s="213"/>
    </row>
    <row r="363" spans="3:10" s="103" customFormat="1" x14ac:dyDescent="0.25">
      <c r="C363" s="415"/>
      <c r="E363" s="415"/>
      <c r="F363" s="181"/>
      <c r="J363" s="213"/>
    </row>
    <row r="364" spans="3:10" s="103" customFormat="1" x14ac:dyDescent="0.25">
      <c r="C364" s="415"/>
      <c r="E364" s="415"/>
      <c r="F364" s="181"/>
      <c r="J364" s="213"/>
    </row>
    <row r="365" spans="3:10" s="103" customFormat="1" x14ac:dyDescent="0.25">
      <c r="C365" s="415"/>
      <c r="E365" s="415"/>
      <c r="F365" s="181"/>
      <c r="J365" s="213"/>
    </row>
    <row r="366" spans="3:10" s="103" customFormat="1" x14ac:dyDescent="0.25">
      <c r="C366" s="415"/>
      <c r="E366" s="415"/>
      <c r="F366" s="181"/>
      <c r="J366" s="213"/>
    </row>
    <row r="367" spans="3:10" s="103" customFormat="1" x14ac:dyDescent="0.25">
      <c r="C367" s="415"/>
      <c r="E367" s="415"/>
      <c r="F367" s="181"/>
      <c r="J367" s="213"/>
    </row>
    <row r="368" spans="3:10" s="103" customFormat="1" x14ac:dyDescent="0.25">
      <c r="C368" s="415"/>
      <c r="E368" s="415"/>
      <c r="F368" s="181"/>
      <c r="J368" s="213"/>
    </row>
    <row r="369" spans="3:10" s="103" customFormat="1" x14ac:dyDescent="0.25">
      <c r="C369" s="415"/>
      <c r="E369" s="415"/>
      <c r="F369" s="181"/>
      <c r="J369" s="213"/>
    </row>
    <row r="370" spans="3:10" s="103" customFormat="1" x14ac:dyDescent="0.25">
      <c r="C370" s="415"/>
      <c r="E370" s="415"/>
      <c r="F370" s="181"/>
      <c r="J370" s="213"/>
    </row>
    <row r="371" spans="3:10" s="103" customFormat="1" x14ac:dyDescent="0.25">
      <c r="C371" s="415"/>
      <c r="E371" s="415"/>
      <c r="F371" s="181"/>
      <c r="J371" s="213"/>
    </row>
    <row r="372" spans="3:10" s="103" customFormat="1" x14ac:dyDescent="0.25">
      <c r="C372" s="415"/>
      <c r="E372" s="415"/>
      <c r="F372" s="181"/>
      <c r="J372" s="213"/>
    </row>
    <row r="373" spans="3:10" s="103" customFormat="1" x14ac:dyDescent="0.25">
      <c r="C373" s="415"/>
      <c r="E373" s="415"/>
      <c r="F373" s="181"/>
      <c r="J373" s="213"/>
    </row>
    <row r="374" spans="3:10" s="103" customFormat="1" x14ac:dyDescent="0.25">
      <c r="C374" s="415"/>
      <c r="E374" s="415"/>
      <c r="F374" s="181"/>
      <c r="J374" s="213"/>
    </row>
    <row r="375" spans="3:10" s="103" customFormat="1" x14ac:dyDescent="0.25">
      <c r="C375" s="415"/>
      <c r="E375" s="415"/>
      <c r="F375" s="181"/>
      <c r="J375" s="213"/>
    </row>
    <row r="376" spans="3:10" s="103" customFormat="1" x14ac:dyDescent="0.25">
      <c r="C376" s="415"/>
      <c r="E376" s="415"/>
      <c r="F376" s="181"/>
      <c r="J376" s="213"/>
    </row>
    <row r="377" spans="3:10" s="103" customFormat="1" x14ac:dyDescent="0.25">
      <c r="C377" s="415"/>
      <c r="E377" s="415"/>
      <c r="F377" s="181"/>
      <c r="J377" s="213"/>
    </row>
    <row r="378" spans="3:10" s="103" customFormat="1" x14ac:dyDescent="0.25">
      <c r="C378" s="415"/>
      <c r="E378" s="415"/>
      <c r="F378" s="181"/>
      <c r="J378" s="213"/>
    </row>
    <row r="379" spans="3:10" s="103" customFormat="1" x14ac:dyDescent="0.25">
      <c r="C379" s="415"/>
      <c r="E379" s="415"/>
      <c r="F379" s="181"/>
      <c r="J379" s="213"/>
    </row>
    <row r="380" spans="3:10" s="103" customFormat="1" x14ac:dyDescent="0.25">
      <c r="C380" s="415"/>
      <c r="E380" s="415"/>
      <c r="F380" s="181"/>
      <c r="J380" s="213"/>
    </row>
    <row r="381" spans="3:10" s="103" customFormat="1" x14ac:dyDescent="0.25">
      <c r="C381" s="415"/>
      <c r="E381" s="415"/>
      <c r="F381" s="181"/>
      <c r="J381" s="213"/>
    </row>
    <row r="382" spans="3:10" s="103" customFormat="1" x14ac:dyDescent="0.25">
      <c r="C382" s="415"/>
      <c r="E382" s="415"/>
      <c r="F382" s="181"/>
      <c r="J382" s="213"/>
    </row>
    <row r="383" spans="3:10" s="103" customFormat="1" x14ac:dyDescent="0.25">
      <c r="C383" s="415"/>
      <c r="E383" s="415"/>
      <c r="F383" s="181"/>
      <c r="J383" s="213"/>
    </row>
    <row r="384" spans="3:10" s="103" customFormat="1" x14ac:dyDescent="0.25">
      <c r="C384" s="415"/>
      <c r="E384" s="415"/>
      <c r="F384" s="181"/>
      <c r="J384" s="213"/>
    </row>
    <row r="385" spans="3:10" s="103" customFormat="1" x14ac:dyDescent="0.25">
      <c r="C385" s="415"/>
      <c r="E385" s="415"/>
      <c r="F385" s="181"/>
      <c r="J385" s="213"/>
    </row>
    <row r="386" spans="3:10" s="103" customFormat="1" x14ac:dyDescent="0.25">
      <c r="C386" s="415"/>
      <c r="E386" s="415"/>
      <c r="F386" s="181"/>
      <c r="J386" s="213"/>
    </row>
    <row r="387" spans="3:10" s="103" customFormat="1" x14ac:dyDescent="0.25">
      <c r="C387" s="415"/>
      <c r="E387" s="415"/>
      <c r="F387" s="181"/>
      <c r="J387" s="213"/>
    </row>
    <row r="388" spans="3:10" s="103" customFormat="1" x14ac:dyDescent="0.25">
      <c r="C388" s="415"/>
      <c r="E388" s="415"/>
      <c r="F388" s="181"/>
      <c r="J388" s="213"/>
    </row>
    <row r="389" spans="3:10" s="103" customFormat="1" x14ac:dyDescent="0.25">
      <c r="C389" s="415"/>
      <c r="E389" s="415"/>
      <c r="F389" s="181"/>
      <c r="J389" s="213"/>
    </row>
    <row r="390" spans="3:10" s="103" customFormat="1" x14ac:dyDescent="0.25">
      <c r="C390" s="415"/>
      <c r="E390" s="415"/>
      <c r="F390" s="181"/>
      <c r="J390" s="213"/>
    </row>
    <row r="391" spans="3:10" s="103" customFormat="1" x14ac:dyDescent="0.25">
      <c r="C391" s="415"/>
      <c r="E391" s="415"/>
      <c r="F391" s="181"/>
      <c r="J391" s="213"/>
    </row>
    <row r="392" spans="3:10" s="103" customFormat="1" x14ac:dyDescent="0.25">
      <c r="C392" s="415"/>
      <c r="E392" s="415"/>
      <c r="F392" s="181"/>
      <c r="J392" s="213"/>
    </row>
    <row r="393" spans="3:10" s="103" customFormat="1" x14ac:dyDescent="0.25">
      <c r="C393" s="415"/>
      <c r="E393" s="415"/>
      <c r="F393" s="181"/>
      <c r="J393" s="213"/>
    </row>
    <row r="394" spans="3:10" s="103" customFormat="1" x14ac:dyDescent="0.25">
      <c r="C394" s="415"/>
      <c r="E394" s="415"/>
      <c r="F394" s="181"/>
      <c r="J394" s="213"/>
    </row>
    <row r="395" spans="3:10" s="103" customFormat="1" x14ac:dyDescent="0.25">
      <c r="C395" s="415"/>
      <c r="E395" s="415"/>
      <c r="F395" s="181"/>
      <c r="J395" s="213"/>
    </row>
    <row r="396" spans="3:10" s="103" customFormat="1" x14ac:dyDescent="0.25">
      <c r="C396" s="415"/>
      <c r="E396" s="415"/>
      <c r="F396" s="181"/>
      <c r="J396" s="213"/>
    </row>
    <row r="397" spans="3:10" s="103" customFormat="1" x14ac:dyDescent="0.25">
      <c r="C397" s="415"/>
      <c r="E397" s="415"/>
      <c r="F397" s="181"/>
      <c r="J397" s="213"/>
    </row>
    <row r="398" spans="3:10" s="103" customFormat="1" x14ac:dyDescent="0.25">
      <c r="C398" s="415"/>
      <c r="E398" s="415"/>
      <c r="F398" s="181"/>
      <c r="J398" s="213"/>
    </row>
    <row r="399" spans="3:10" s="103" customFormat="1" x14ac:dyDescent="0.25">
      <c r="C399" s="415"/>
      <c r="E399" s="415"/>
      <c r="F399" s="181"/>
      <c r="J399" s="213"/>
    </row>
    <row r="400" spans="3:10" s="103" customFormat="1" x14ac:dyDescent="0.25">
      <c r="C400" s="415"/>
      <c r="E400" s="415"/>
      <c r="F400" s="181"/>
      <c r="J400" s="213"/>
    </row>
    <row r="401" spans="3:10" s="103" customFormat="1" x14ac:dyDescent="0.25">
      <c r="C401" s="415"/>
      <c r="E401" s="415"/>
      <c r="F401" s="181"/>
      <c r="J401" s="213"/>
    </row>
    <row r="402" spans="3:10" s="103" customFormat="1" x14ac:dyDescent="0.25">
      <c r="C402" s="415"/>
      <c r="E402" s="415"/>
      <c r="F402" s="181"/>
      <c r="J402" s="213"/>
    </row>
    <row r="403" spans="3:10" s="103" customFormat="1" x14ac:dyDescent="0.25">
      <c r="C403" s="415"/>
      <c r="E403" s="415"/>
      <c r="F403" s="181"/>
      <c r="J403" s="213"/>
    </row>
    <row r="404" spans="3:10" s="103" customFormat="1" x14ac:dyDescent="0.25">
      <c r="C404" s="415"/>
      <c r="E404" s="415"/>
      <c r="F404" s="181"/>
      <c r="J404" s="213"/>
    </row>
    <row r="405" spans="3:10" s="103" customFormat="1" x14ac:dyDescent="0.25">
      <c r="C405" s="415"/>
      <c r="E405" s="415"/>
      <c r="F405" s="181"/>
      <c r="J405" s="213"/>
    </row>
    <row r="406" spans="3:10" s="103" customFormat="1" x14ac:dyDescent="0.25">
      <c r="C406" s="415"/>
      <c r="E406" s="415"/>
      <c r="F406" s="181"/>
      <c r="J406" s="213"/>
    </row>
    <row r="407" spans="3:10" s="103" customFormat="1" x14ac:dyDescent="0.25">
      <c r="C407" s="415"/>
      <c r="E407" s="415"/>
      <c r="F407" s="181"/>
      <c r="J407" s="213"/>
    </row>
    <row r="408" spans="3:10" s="103" customFormat="1" x14ac:dyDescent="0.25">
      <c r="C408" s="415"/>
      <c r="E408" s="415"/>
      <c r="F408" s="181"/>
      <c r="J408" s="213"/>
    </row>
    <row r="409" spans="3:10" s="103" customFormat="1" x14ac:dyDescent="0.25">
      <c r="C409" s="415"/>
      <c r="E409" s="415"/>
      <c r="F409" s="181"/>
      <c r="J409" s="213"/>
    </row>
    <row r="410" spans="3:10" s="103" customFormat="1" x14ac:dyDescent="0.25">
      <c r="C410" s="415"/>
      <c r="E410" s="415"/>
      <c r="F410" s="181"/>
      <c r="J410" s="213"/>
    </row>
    <row r="411" spans="3:10" s="103" customFormat="1" x14ac:dyDescent="0.25">
      <c r="C411" s="415"/>
      <c r="E411" s="415"/>
      <c r="F411" s="181"/>
      <c r="J411" s="213"/>
    </row>
    <row r="412" spans="3:10" s="103" customFormat="1" x14ac:dyDescent="0.25">
      <c r="C412" s="415"/>
      <c r="E412" s="415"/>
      <c r="F412" s="181"/>
      <c r="J412" s="213"/>
    </row>
    <row r="413" spans="3:10" s="103" customFormat="1" x14ac:dyDescent="0.25">
      <c r="C413" s="415"/>
      <c r="E413" s="415"/>
      <c r="F413" s="181"/>
      <c r="J413" s="213"/>
    </row>
    <row r="414" spans="3:10" s="103" customFormat="1" x14ac:dyDescent="0.25">
      <c r="C414" s="415"/>
      <c r="E414" s="415"/>
      <c r="F414" s="181"/>
      <c r="J414" s="213"/>
    </row>
    <row r="415" spans="3:10" s="103" customFormat="1" x14ac:dyDescent="0.25">
      <c r="C415" s="415"/>
      <c r="E415" s="415"/>
      <c r="F415" s="181"/>
      <c r="J415" s="213"/>
    </row>
    <row r="416" spans="3:10" s="103" customFormat="1" x14ac:dyDescent="0.25">
      <c r="C416" s="415"/>
      <c r="E416" s="415"/>
      <c r="F416" s="181"/>
      <c r="J416" s="213"/>
    </row>
    <row r="417" spans="3:10" s="103" customFormat="1" x14ac:dyDescent="0.25">
      <c r="C417" s="415"/>
      <c r="E417" s="415"/>
      <c r="F417" s="181"/>
      <c r="J417" s="213"/>
    </row>
    <row r="418" spans="3:10" s="103" customFormat="1" x14ac:dyDescent="0.25">
      <c r="C418" s="415"/>
      <c r="E418" s="415"/>
      <c r="F418" s="181"/>
      <c r="J418" s="213"/>
    </row>
    <row r="419" spans="3:10" s="103" customFormat="1" x14ac:dyDescent="0.25">
      <c r="C419" s="415"/>
      <c r="E419" s="415"/>
      <c r="F419" s="181"/>
      <c r="J419" s="213"/>
    </row>
    <row r="420" spans="3:10" s="103" customFormat="1" x14ac:dyDescent="0.25">
      <c r="C420" s="415"/>
      <c r="E420" s="415"/>
      <c r="F420" s="181"/>
      <c r="J420" s="213"/>
    </row>
    <row r="421" spans="3:10" s="103" customFormat="1" x14ac:dyDescent="0.25">
      <c r="C421" s="415"/>
      <c r="E421" s="415"/>
      <c r="F421" s="181"/>
      <c r="J421" s="213"/>
    </row>
    <row r="422" spans="3:10" s="103" customFormat="1" x14ac:dyDescent="0.25">
      <c r="C422" s="415"/>
      <c r="E422" s="415"/>
      <c r="F422" s="181"/>
      <c r="J422" s="213"/>
    </row>
    <row r="423" spans="3:10" s="103" customFormat="1" x14ac:dyDescent="0.25">
      <c r="C423" s="415"/>
      <c r="E423" s="415"/>
      <c r="F423" s="181"/>
      <c r="J423" s="213"/>
    </row>
    <row r="424" spans="3:10" s="103" customFormat="1" x14ac:dyDescent="0.25">
      <c r="C424" s="415"/>
      <c r="E424" s="415"/>
      <c r="F424" s="181"/>
      <c r="J424" s="213"/>
    </row>
    <row r="425" spans="3:10" s="103" customFormat="1" x14ac:dyDescent="0.25">
      <c r="C425" s="415"/>
      <c r="E425" s="415"/>
      <c r="F425" s="181"/>
      <c r="J425" s="213"/>
    </row>
    <row r="426" spans="3:10" s="103" customFormat="1" x14ac:dyDescent="0.25">
      <c r="C426" s="415"/>
      <c r="E426" s="415"/>
      <c r="F426" s="181"/>
      <c r="J426" s="213"/>
    </row>
    <row r="427" spans="3:10" s="103" customFormat="1" x14ac:dyDescent="0.25">
      <c r="C427" s="415"/>
      <c r="E427" s="415"/>
      <c r="F427" s="181"/>
      <c r="J427" s="213"/>
    </row>
    <row r="428" spans="3:10" s="103" customFormat="1" x14ac:dyDescent="0.25">
      <c r="C428" s="415"/>
      <c r="E428" s="415"/>
      <c r="F428" s="181"/>
      <c r="J428" s="213"/>
    </row>
    <row r="429" spans="3:10" s="103" customFormat="1" x14ac:dyDescent="0.25">
      <c r="C429" s="415"/>
      <c r="E429" s="415"/>
      <c r="F429" s="181"/>
      <c r="J429" s="213"/>
    </row>
    <row r="430" spans="3:10" s="103" customFormat="1" x14ac:dyDescent="0.25">
      <c r="C430" s="415"/>
      <c r="E430" s="415"/>
      <c r="F430" s="181"/>
      <c r="J430" s="213"/>
    </row>
    <row r="431" spans="3:10" s="103" customFormat="1" x14ac:dyDescent="0.25">
      <c r="C431" s="415"/>
      <c r="E431" s="415"/>
      <c r="F431" s="181"/>
      <c r="J431" s="213"/>
    </row>
    <row r="432" spans="3:10" s="103" customFormat="1" x14ac:dyDescent="0.25">
      <c r="C432" s="415"/>
      <c r="E432" s="415"/>
      <c r="F432" s="181"/>
      <c r="J432" s="213"/>
    </row>
    <row r="433" spans="3:10" s="103" customFormat="1" x14ac:dyDescent="0.25">
      <c r="C433" s="415"/>
      <c r="E433" s="415"/>
      <c r="F433" s="181"/>
      <c r="J433" s="213"/>
    </row>
    <row r="434" spans="3:10" s="103" customFormat="1" x14ac:dyDescent="0.25">
      <c r="C434" s="415"/>
      <c r="E434" s="415"/>
      <c r="F434" s="181"/>
      <c r="J434" s="213"/>
    </row>
    <row r="435" spans="3:10" s="103" customFormat="1" x14ac:dyDescent="0.25">
      <c r="C435" s="415"/>
      <c r="E435" s="415"/>
      <c r="F435" s="181"/>
      <c r="J435" s="213"/>
    </row>
    <row r="436" spans="3:10" s="103" customFormat="1" x14ac:dyDescent="0.25">
      <c r="C436" s="415"/>
      <c r="E436" s="415"/>
      <c r="F436" s="181"/>
      <c r="J436" s="213"/>
    </row>
    <row r="437" spans="3:10" s="103" customFormat="1" x14ac:dyDescent="0.25">
      <c r="C437" s="415"/>
      <c r="E437" s="415"/>
      <c r="F437" s="181"/>
      <c r="J437" s="213"/>
    </row>
    <row r="438" spans="3:10" s="103" customFormat="1" x14ac:dyDescent="0.25">
      <c r="C438" s="415"/>
      <c r="E438" s="415"/>
      <c r="F438" s="181"/>
      <c r="J438" s="213"/>
    </row>
    <row r="439" spans="3:10" s="103" customFormat="1" x14ac:dyDescent="0.25">
      <c r="C439" s="415"/>
      <c r="E439" s="415"/>
      <c r="F439" s="181"/>
      <c r="J439" s="213"/>
    </row>
    <row r="440" spans="3:10" s="103" customFormat="1" x14ac:dyDescent="0.25">
      <c r="C440" s="415"/>
      <c r="E440" s="415"/>
      <c r="F440" s="181"/>
      <c r="J440" s="213"/>
    </row>
    <row r="441" spans="3:10" s="103" customFormat="1" x14ac:dyDescent="0.25">
      <c r="C441" s="415"/>
      <c r="E441" s="415"/>
      <c r="F441" s="181"/>
      <c r="J441" s="213"/>
    </row>
    <row r="442" spans="3:10" s="103" customFormat="1" x14ac:dyDescent="0.25">
      <c r="C442" s="415"/>
      <c r="E442" s="415"/>
      <c r="F442" s="181"/>
      <c r="J442" s="213"/>
    </row>
    <row r="443" spans="3:10" s="103" customFormat="1" x14ac:dyDescent="0.25">
      <c r="C443" s="415"/>
      <c r="E443" s="415"/>
      <c r="F443" s="181"/>
      <c r="J443" s="213"/>
    </row>
    <row r="444" spans="3:10" s="103" customFormat="1" x14ac:dyDescent="0.25">
      <c r="C444" s="415"/>
      <c r="E444" s="415"/>
      <c r="F444" s="181"/>
      <c r="J444" s="213"/>
    </row>
    <row r="445" spans="3:10" s="103" customFormat="1" x14ac:dyDescent="0.25">
      <c r="C445" s="415"/>
      <c r="E445" s="415"/>
      <c r="F445" s="181"/>
      <c r="J445" s="213"/>
    </row>
    <row r="446" spans="3:10" s="103" customFormat="1" x14ac:dyDescent="0.25">
      <c r="C446" s="415"/>
      <c r="E446" s="415"/>
      <c r="F446" s="181"/>
      <c r="J446" s="213"/>
    </row>
    <row r="447" spans="3:10" s="103" customFormat="1" x14ac:dyDescent="0.25">
      <c r="C447" s="415"/>
      <c r="E447" s="415"/>
      <c r="F447" s="181"/>
      <c r="J447" s="213"/>
    </row>
    <row r="448" spans="3:10" s="103" customFormat="1" x14ac:dyDescent="0.25">
      <c r="C448" s="415"/>
      <c r="E448" s="415"/>
      <c r="F448" s="181"/>
      <c r="J448" s="213"/>
    </row>
    <row r="449" spans="3:10" s="103" customFormat="1" x14ac:dyDescent="0.25">
      <c r="C449" s="415"/>
      <c r="E449" s="415"/>
      <c r="F449" s="181"/>
      <c r="J449" s="213"/>
    </row>
    <row r="450" spans="3:10" s="103" customFormat="1" x14ac:dyDescent="0.25">
      <c r="C450" s="415"/>
      <c r="E450" s="415"/>
      <c r="F450" s="181"/>
      <c r="J450" s="213"/>
    </row>
    <row r="451" spans="3:10" s="103" customFormat="1" x14ac:dyDescent="0.25">
      <c r="C451" s="415"/>
      <c r="E451" s="415"/>
      <c r="F451" s="181"/>
      <c r="J451" s="213"/>
    </row>
    <row r="452" spans="3:10" s="103" customFormat="1" x14ac:dyDescent="0.25">
      <c r="C452" s="415"/>
      <c r="E452" s="415"/>
      <c r="F452" s="181"/>
      <c r="J452" s="213"/>
    </row>
    <row r="453" spans="3:10" s="103" customFormat="1" x14ac:dyDescent="0.25">
      <c r="C453" s="415"/>
      <c r="E453" s="415"/>
      <c r="F453" s="181"/>
      <c r="J453" s="213"/>
    </row>
    <row r="454" spans="3:10" s="103" customFormat="1" x14ac:dyDescent="0.25">
      <c r="C454" s="415"/>
      <c r="E454" s="415"/>
      <c r="F454" s="181"/>
      <c r="J454" s="213"/>
    </row>
    <row r="455" spans="3:10" s="103" customFormat="1" x14ac:dyDescent="0.25">
      <c r="C455" s="415"/>
      <c r="E455" s="415"/>
      <c r="F455" s="181"/>
      <c r="J455" s="213"/>
    </row>
    <row r="456" spans="3:10" s="103" customFormat="1" x14ac:dyDescent="0.25">
      <c r="C456" s="415"/>
      <c r="E456" s="415"/>
      <c r="F456" s="181"/>
      <c r="J456" s="213"/>
    </row>
    <row r="457" spans="3:10" s="103" customFormat="1" x14ac:dyDescent="0.25">
      <c r="C457" s="415"/>
      <c r="E457" s="415"/>
      <c r="F457" s="181"/>
      <c r="J457" s="213"/>
    </row>
    <row r="458" spans="3:10" s="103" customFormat="1" x14ac:dyDescent="0.25">
      <c r="C458" s="415"/>
      <c r="E458" s="415"/>
      <c r="F458" s="181"/>
      <c r="J458" s="213"/>
    </row>
    <row r="459" spans="3:10" s="103" customFormat="1" x14ac:dyDescent="0.25">
      <c r="C459" s="415"/>
      <c r="E459" s="415"/>
      <c r="F459" s="181"/>
      <c r="J459" s="213"/>
    </row>
    <row r="460" spans="3:10" s="103" customFormat="1" x14ac:dyDescent="0.25">
      <c r="C460" s="415"/>
      <c r="E460" s="415"/>
      <c r="F460" s="181"/>
      <c r="J460" s="213"/>
    </row>
    <row r="461" spans="3:10" s="103" customFormat="1" x14ac:dyDescent="0.25">
      <c r="C461" s="415"/>
      <c r="E461" s="415"/>
      <c r="F461" s="181"/>
      <c r="J461" s="213"/>
    </row>
    <row r="462" spans="3:10" s="103" customFormat="1" x14ac:dyDescent="0.25">
      <c r="C462" s="415"/>
      <c r="E462" s="415"/>
      <c r="F462" s="181"/>
      <c r="J462" s="213"/>
    </row>
    <row r="463" spans="3:10" s="103" customFormat="1" x14ac:dyDescent="0.25">
      <c r="C463" s="415"/>
      <c r="E463" s="415"/>
      <c r="F463" s="181"/>
      <c r="J463" s="213"/>
    </row>
    <row r="464" spans="3:10" s="103" customFormat="1" x14ac:dyDescent="0.25">
      <c r="C464" s="415"/>
      <c r="E464" s="415"/>
      <c r="F464" s="181"/>
      <c r="J464" s="213"/>
    </row>
    <row r="465" spans="3:10" s="103" customFormat="1" x14ac:dyDescent="0.25">
      <c r="C465" s="415"/>
      <c r="E465" s="415"/>
      <c r="F465" s="181"/>
      <c r="J465" s="213"/>
    </row>
    <row r="466" spans="3:10" s="103" customFormat="1" x14ac:dyDescent="0.25">
      <c r="C466" s="415"/>
      <c r="E466" s="415"/>
      <c r="F466" s="181"/>
      <c r="J466" s="213"/>
    </row>
    <row r="467" spans="3:10" s="103" customFormat="1" x14ac:dyDescent="0.25">
      <c r="C467" s="415"/>
      <c r="E467" s="415"/>
      <c r="F467" s="181"/>
      <c r="J467" s="213"/>
    </row>
    <row r="468" spans="3:10" s="103" customFormat="1" x14ac:dyDescent="0.25">
      <c r="C468" s="415"/>
      <c r="E468" s="415"/>
      <c r="F468" s="181"/>
      <c r="J468" s="213"/>
    </row>
    <row r="469" spans="3:10" s="103" customFormat="1" x14ac:dyDescent="0.25">
      <c r="C469" s="415"/>
      <c r="E469" s="415"/>
      <c r="F469" s="181"/>
      <c r="J469" s="213"/>
    </row>
    <row r="470" spans="3:10" s="103" customFormat="1" x14ac:dyDescent="0.25">
      <c r="C470" s="415"/>
      <c r="E470" s="415"/>
      <c r="F470" s="181"/>
      <c r="J470" s="213"/>
    </row>
    <row r="471" spans="3:10" s="103" customFormat="1" x14ac:dyDescent="0.25">
      <c r="C471" s="415"/>
      <c r="E471" s="415"/>
      <c r="F471" s="181"/>
      <c r="J471" s="213"/>
    </row>
    <row r="472" spans="3:10" s="103" customFormat="1" x14ac:dyDescent="0.25">
      <c r="C472" s="415"/>
      <c r="E472" s="415"/>
      <c r="F472" s="181"/>
      <c r="J472" s="213"/>
    </row>
    <row r="473" spans="3:10" s="103" customFormat="1" x14ac:dyDescent="0.25">
      <c r="C473" s="415"/>
      <c r="E473" s="415"/>
      <c r="F473" s="181"/>
      <c r="J473" s="213"/>
    </row>
    <row r="474" spans="3:10" s="103" customFormat="1" x14ac:dyDescent="0.25">
      <c r="C474" s="415"/>
      <c r="E474" s="415"/>
      <c r="F474" s="181"/>
      <c r="J474" s="213"/>
    </row>
    <row r="475" spans="3:10" s="103" customFormat="1" x14ac:dyDescent="0.25">
      <c r="C475" s="415"/>
      <c r="E475" s="415"/>
      <c r="F475" s="181"/>
      <c r="J475" s="213"/>
    </row>
    <row r="476" spans="3:10" s="103" customFormat="1" x14ac:dyDescent="0.25">
      <c r="C476" s="415"/>
      <c r="E476" s="415"/>
      <c r="F476" s="181"/>
      <c r="J476" s="213"/>
    </row>
    <row r="477" spans="3:10" s="103" customFormat="1" x14ac:dyDescent="0.25">
      <c r="C477" s="415"/>
      <c r="E477" s="415"/>
      <c r="F477" s="181"/>
      <c r="J477" s="213"/>
    </row>
    <row r="478" spans="3:10" s="103" customFormat="1" x14ac:dyDescent="0.25">
      <c r="C478" s="415"/>
      <c r="E478" s="415"/>
      <c r="F478" s="181"/>
      <c r="J478" s="213"/>
    </row>
    <row r="479" spans="3:10" s="103" customFormat="1" x14ac:dyDescent="0.25">
      <c r="C479" s="415"/>
      <c r="E479" s="415"/>
      <c r="F479" s="181"/>
      <c r="J479" s="213"/>
    </row>
    <row r="480" spans="3:10" s="103" customFormat="1" x14ac:dyDescent="0.25">
      <c r="C480" s="415"/>
      <c r="E480" s="415"/>
      <c r="F480" s="181"/>
      <c r="J480" s="213"/>
    </row>
    <row r="481" spans="3:10" s="103" customFormat="1" x14ac:dyDescent="0.25">
      <c r="C481" s="415"/>
      <c r="E481" s="415"/>
      <c r="F481" s="181"/>
      <c r="J481" s="213"/>
    </row>
    <row r="482" spans="3:10" s="103" customFormat="1" x14ac:dyDescent="0.25">
      <c r="C482" s="415"/>
      <c r="E482" s="415"/>
      <c r="F482" s="181"/>
      <c r="J482" s="213"/>
    </row>
    <row r="483" spans="3:10" s="103" customFormat="1" x14ac:dyDescent="0.25">
      <c r="C483" s="415"/>
      <c r="E483" s="415"/>
      <c r="F483" s="181"/>
      <c r="J483" s="213"/>
    </row>
    <row r="484" spans="3:10" s="103" customFormat="1" x14ac:dyDescent="0.25">
      <c r="C484" s="415"/>
      <c r="E484" s="415"/>
      <c r="F484" s="181"/>
      <c r="J484" s="213"/>
    </row>
    <row r="485" spans="3:10" s="103" customFormat="1" x14ac:dyDescent="0.25">
      <c r="C485" s="415"/>
      <c r="E485" s="415"/>
      <c r="F485" s="181"/>
      <c r="J485" s="213"/>
    </row>
    <row r="486" spans="3:10" s="103" customFormat="1" x14ac:dyDescent="0.25">
      <c r="C486" s="415"/>
      <c r="E486" s="415"/>
      <c r="F486" s="181"/>
      <c r="J486" s="213"/>
    </row>
    <row r="487" spans="3:10" s="103" customFormat="1" x14ac:dyDescent="0.25">
      <c r="C487" s="415"/>
      <c r="E487" s="415"/>
      <c r="F487" s="181"/>
      <c r="J487" s="213"/>
    </row>
    <row r="488" spans="3:10" s="103" customFormat="1" x14ac:dyDescent="0.25">
      <c r="C488" s="415"/>
      <c r="E488" s="415"/>
      <c r="F488" s="181"/>
      <c r="J488" s="213"/>
    </row>
    <row r="489" spans="3:10" s="103" customFormat="1" x14ac:dyDescent="0.25">
      <c r="C489" s="415"/>
      <c r="E489" s="415"/>
      <c r="F489" s="181"/>
      <c r="J489" s="213"/>
    </row>
    <row r="490" spans="3:10" s="103" customFormat="1" x14ac:dyDescent="0.25">
      <c r="C490" s="415"/>
      <c r="E490" s="415"/>
      <c r="F490" s="181"/>
      <c r="J490" s="213"/>
    </row>
    <row r="491" spans="3:10" s="103" customFormat="1" x14ac:dyDescent="0.25">
      <c r="C491" s="415"/>
      <c r="E491" s="415"/>
      <c r="F491" s="181"/>
      <c r="J491" s="213"/>
    </row>
    <row r="492" spans="3:10" s="103" customFormat="1" x14ac:dyDescent="0.25">
      <c r="C492" s="415"/>
      <c r="E492" s="415"/>
      <c r="F492" s="181"/>
      <c r="J492" s="213"/>
    </row>
    <row r="493" spans="3:10" s="103" customFormat="1" x14ac:dyDescent="0.25">
      <c r="C493" s="415"/>
      <c r="E493" s="415"/>
      <c r="F493" s="181"/>
      <c r="J493" s="213"/>
    </row>
    <row r="494" spans="3:10" s="103" customFormat="1" x14ac:dyDescent="0.25">
      <c r="C494" s="415"/>
      <c r="E494" s="415"/>
      <c r="F494" s="181"/>
      <c r="J494" s="213"/>
    </row>
    <row r="495" spans="3:10" s="103" customFormat="1" x14ac:dyDescent="0.25">
      <c r="C495" s="415"/>
      <c r="E495" s="415"/>
      <c r="F495" s="181"/>
      <c r="J495" s="213"/>
    </row>
    <row r="496" spans="3:10" s="103" customFormat="1" x14ac:dyDescent="0.25">
      <c r="C496" s="415"/>
      <c r="E496" s="415"/>
      <c r="F496" s="181"/>
      <c r="J496" s="213"/>
    </row>
    <row r="497" spans="3:10" s="103" customFormat="1" x14ac:dyDescent="0.25">
      <c r="C497" s="415"/>
      <c r="E497" s="415"/>
      <c r="F497" s="181"/>
      <c r="J497" s="213"/>
    </row>
    <row r="498" spans="3:10" s="103" customFormat="1" x14ac:dyDescent="0.25">
      <c r="C498" s="415"/>
      <c r="E498" s="415"/>
      <c r="F498" s="181"/>
      <c r="J498" s="213"/>
    </row>
    <row r="499" spans="3:10" s="103" customFormat="1" x14ac:dyDescent="0.25">
      <c r="C499" s="415"/>
      <c r="E499" s="415"/>
      <c r="F499" s="181"/>
      <c r="J499" s="213"/>
    </row>
    <row r="500" spans="3:10" s="103" customFormat="1" x14ac:dyDescent="0.25">
      <c r="C500" s="415"/>
      <c r="E500" s="415"/>
      <c r="F500" s="181"/>
      <c r="J500" s="213"/>
    </row>
    <row r="501" spans="3:10" s="103" customFormat="1" x14ac:dyDescent="0.25">
      <c r="C501" s="415"/>
      <c r="E501" s="415"/>
      <c r="F501" s="181"/>
      <c r="J501" s="213"/>
    </row>
    <row r="502" spans="3:10" s="103" customFormat="1" x14ac:dyDescent="0.25">
      <c r="C502" s="415"/>
      <c r="E502" s="415"/>
      <c r="F502" s="181"/>
      <c r="J502" s="213"/>
    </row>
    <row r="503" spans="3:10" s="103" customFormat="1" x14ac:dyDescent="0.25">
      <c r="C503" s="415"/>
      <c r="E503" s="415"/>
      <c r="F503" s="181"/>
      <c r="J503" s="213"/>
    </row>
    <row r="504" spans="3:10" s="103" customFormat="1" x14ac:dyDescent="0.25">
      <c r="C504" s="415"/>
      <c r="E504" s="415"/>
      <c r="F504" s="181"/>
      <c r="J504" s="213"/>
    </row>
    <row r="505" spans="3:10" s="103" customFormat="1" x14ac:dyDescent="0.25">
      <c r="C505" s="415"/>
      <c r="E505" s="415"/>
      <c r="F505" s="181"/>
      <c r="J505" s="213"/>
    </row>
    <row r="506" spans="3:10" s="103" customFormat="1" x14ac:dyDescent="0.25">
      <c r="C506" s="415"/>
      <c r="E506" s="415"/>
      <c r="F506" s="181"/>
      <c r="J506" s="213"/>
    </row>
    <row r="507" spans="3:10" s="103" customFormat="1" x14ac:dyDescent="0.25">
      <c r="C507" s="415"/>
      <c r="E507" s="415"/>
      <c r="F507" s="181"/>
      <c r="J507" s="213"/>
    </row>
    <row r="508" spans="3:10" s="103" customFormat="1" x14ac:dyDescent="0.25">
      <c r="C508" s="415"/>
      <c r="E508" s="415"/>
      <c r="F508" s="181"/>
      <c r="J508" s="213"/>
    </row>
    <row r="509" spans="3:10" s="103" customFormat="1" x14ac:dyDescent="0.25">
      <c r="C509" s="415"/>
      <c r="E509" s="415"/>
      <c r="F509" s="181"/>
      <c r="J509" s="213"/>
    </row>
    <row r="510" spans="3:10" s="103" customFormat="1" x14ac:dyDescent="0.25">
      <c r="C510" s="415"/>
      <c r="E510" s="415"/>
      <c r="F510" s="181"/>
      <c r="J510" s="213"/>
    </row>
    <row r="511" spans="3:10" s="103" customFormat="1" x14ac:dyDescent="0.25">
      <c r="C511" s="415"/>
      <c r="E511" s="415"/>
      <c r="F511" s="181"/>
      <c r="J511" s="213"/>
    </row>
    <row r="512" spans="3:10" s="103" customFormat="1" x14ac:dyDescent="0.25">
      <c r="C512" s="415"/>
      <c r="E512" s="415"/>
      <c r="F512" s="181"/>
      <c r="J512" s="213"/>
    </row>
    <row r="513" spans="3:10" s="103" customFormat="1" x14ac:dyDescent="0.25">
      <c r="C513" s="415"/>
      <c r="E513" s="415"/>
      <c r="F513" s="181"/>
      <c r="J513" s="213"/>
    </row>
    <row r="514" spans="3:10" s="103" customFormat="1" x14ac:dyDescent="0.25">
      <c r="C514" s="415"/>
      <c r="E514" s="415"/>
      <c r="F514" s="181"/>
      <c r="J514" s="213"/>
    </row>
    <row r="515" spans="3:10" s="103" customFormat="1" x14ac:dyDescent="0.25">
      <c r="C515" s="415"/>
      <c r="E515" s="415"/>
      <c r="F515" s="181"/>
      <c r="J515" s="213"/>
    </row>
    <row r="516" spans="3:10" s="103" customFormat="1" x14ac:dyDescent="0.25">
      <c r="C516" s="415"/>
      <c r="E516" s="415"/>
      <c r="F516" s="181"/>
      <c r="J516" s="213"/>
    </row>
    <row r="517" spans="3:10" s="103" customFormat="1" x14ac:dyDescent="0.25">
      <c r="C517" s="415"/>
      <c r="E517" s="415"/>
      <c r="F517" s="181"/>
      <c r="J517" s="213"/>
    </row>
    <row r="518" spans="3:10" s="103" customFormat="1" x14ac:dyDescent="0.25">
      <c r="C518" s="415"/>
      <c r="E518" s="415"/>
      <c r="F518" s="181"/>
      <c r="J518" s="213"/>
    </row>
    <row r="519" spans="3:10" s="103" customFormat="1" x14ac:dyDescent="0.25">
      <c r="C519" s="415"/>
      <c r="E519" s="415"/>
      <c r="F519" s="181"/>
      <c r="J519" s="213"/>
    </row>
    <row r="520" spans="3:10" s="103" customFormat="1" x14ac:dyDescent="0.25">
      <c r="C520" s="415"/>
      <c r="E520" s="415"/>
      <c r="F520" s="181"/>
      <c r="J520" s="213"/>
    </row>
    <row r="521" spans="3:10" s="103" customFormat="1" x14ac:dyDescent="0.25">
      <c r="C521" s="415"/>
      <c r="E521" s="415"/>
      <c r="F521" s="181"/>
      <c r="J521" s="213"/>
    </row>
    <row r="522" spans="3:10" s="103" customFormat="1" x14ac:dyDescent="0.25">
      <c r="C522" s="415"/>
      <c r="E522" s="415"/>
      <c r="F522" s="181"/>
      <c r="J522" s="213"/>
    </row>
    <row r="523" spans="3:10" s="103" customFormat="1" x14ac:dyDescent="0.25">
      <c r="C523" s="415"/>
      <c r="E523" s="415"/>
      <c r="F523" s="181"/>
      <c r="J523" s="213"/>
    </row>
    <row r="524" spans="3:10" s="103" customFormat="1" x14ac:dyDescent="0.25">
      <c r="C524" s="415"/>
      <c r="E524" s="415"/>
      <c r="F524" s="181"/>
      <c r="J524" s="213"/>
    </row>
    <row r="525" spans="3:10" s="103" customFormat="1" x14ac:dyDescent="0.25">
      <c r="C525" s="415"/>
      <c r="E525" s="415"/>
      <c r="F525" s="181"/>
      <c r="J525" s="213"/>
    </row>
    <row r="526" spans="3:10" s="103" customFormat="1" x14ac:dyDescent="0.25">
      <c r="C526" s="415"/>
      <c r="E526" s="415"/>
      <c r="F526" s="181"/>
      <c r="J526" s="213"/>
    </row>
    <row r="527" spans="3:10" s="103" customFormat="1" x14ac:dyDescent="0.25">
      <c r="C527" s="415"/>
      <c r="E527" s="415"/>
      <c r="F527" s="181"/>
      <c r="J527" s="213"/>
    </row>
    <row r="528" spans="3:10" s="103" customFormat="1" x14ac:dyDescent="0.25">
      <c r="C528" s="415"/>
      <c r="E528" s="415"/>
      <c r="F528" s="181"/>
      <c r="J528" s="213"/>
    </row>
    <row r="529" spans="3:10" s="103" customFormat="1" x14ac:dyDescent="0.25">
      <c r="C529" s="415"/>
      <c r="E529" s="415"/>
      <c r="F529" s="181"/>
      <c r="J529" s="213"/>
    </row>
    <row r="530" spans="3:10" s="103" customFormat="1" x14ac:dyDescent="0.25">
      <c r="C530" s="415"/>
      <c r="E530" s="415"/>
      <c r="F530" s="181"/>
      <c r="J530" s="213"/>
    </row>
    <row r="531" spans="3:10" s="103" customFormat="1" x14ac:dyDescent="0.25">
      <c r="C531" s="415"/>
      <c r="E531" s="415"/>
      <c r="F531" s="181"/>
      <c r="J531" s="213"/>
    </row>
    <row r="532" spans="3:10" s="103" customFormat="1" x14ac:dyDescent="0.25">
      <c r="C532" s="415"/>
      <c r="E532" s="415"/>
      <c r="F532" s="181"/>
      <c r="J532" s="213"/>
    </row>
    <row r="533" spans="3:10" s="103" customFormat="1" x14ac:dyDescent="0.25">
      <c r="C533" s="415"/>
      <c r="E533" s="415"/>
      <c r="F533" s="181"/>
      <c r="J533" s="213"/>
    </row>
    <row r="534" spans="3:10" s="103" customFormat="1" x14ac:dyDescent="0.25">
      <c r="C534" s="415"/>
      <c r="E534" s="415"/>
      <c r="F534" s="181"/>
      <c r="J534" s="213"/>
    </row>
    <row r="535" spans="3:10" s="103" customFormat="1" x14ac:dyDescent="0.25">
      <c r="C535" s="415"/>
      <c r="E535" s="415"/>
      <c r="F535" s="181"/>
      <c r="J535" s="213"/>
    </row>
    <row r="536" spans="3:10" s="103" customFormat="1" x14ac:dyDescent="0.25">
      <c r="C536" s="415"/>
      <c r="E536" s="415"/>
      <c r="F536" s="181"/>
      <c r="J536" s="213"/>
    </row>
    <row r="537" spans="3:10" s="103" customFormat="1" x14ac:dyDescent="0.25">
      <c r="C537" s="415"/>
      <c r="E537" s="415"/>
      <c r="F537" s="181"/>
      <c r="J537" s="213"/>
    </row>
    <row r="538" spans="3:10" s="103" customFormat="1" x14ac:dyDescent="0.25">
      <c r="C538" s="415"/>
      <c r="E538" s="415"/>
      <c r="F538" s="181"/>
      <c r="J538" s="213"/>
    </row>
    <row r="539" spans="3:10" s="103" customFormat="1" x14ac:dyDescent="0.25">
      <c r="C539" s="415"/>
      <c r="E539" s="415"/>
      <c r="F539" s="181"/>
      <c r="J539" s="213"/>
    </row>
    <row r="540" spans="3:10" s="103" customFormat="1" x14ac:dyDescent="0.25">
      <c r="C540" s="415"/>
      <c r="E540" s="415"/>
      <c r="F540" s="181"/>
      <c r="J540" s="213"/>
    </row>
    <row r="541" spans="3:10" s="103" customFormat="1" x14ac:dyDescent="0.25">
      <c r="C541" s="415"/>
      <c r="E541" s="415"/>
      <c r="F541" s="181"/>
      <c r="J541" s="213"/>
    </row>
    <row r="542" spans="3:10" s="103" customFormat="1" x14ac:dyDescent="0.25">
      <c r="C542" s="415"/>
      <c r="E542" s="415"/>
      <c r="F542" s="181"/>
      <c r="J542" s="213"/>
    </row>
    <row r="543" spans="3:10" s="103" customFormat="1" x14ac:dyDescent="0.25">
      <c r="C543" s="415"/>
      <c r="E543" s="415"/>
      <c r="F543" s="181"/>
      <c r="J543" s="213"/>
    </row>
    <row r="544" spans="3:10" s="103" customFormat="1" x14ac:dyDescent="0.25">
      <c r="C544" s="415"/>
      <c r="E544" s="415"/>
      <c r="F544" s="181"/>
      <c r="J544" s="213"/>
    </row>
    <row r="545" spans="3:10" s="103" customFormat="1" x14ac:dyDescent="0.25">
      <c r="C545" s="415"/>
      <c r="E545" s="415"/>
      <c r="F545" s="181"/>
      <c r="J545" s="213"/>
    </row>
    <row r="546" spans="3:10" s="103" customFormat="1" x14ac:dyDescent="0.25">
      <c r="C546" s="415"/>
      <c r="E546" s="415"/>
      <c r="F546" s="181"/>
      <c r="J546" s="213"/>
    </row>
    <row r="547" spans="3:10" s="103" customFormat="1" x14ac:dyDescent="0.25">
      <c r="C547" s="415"/>
      <c r="E547" s="415"/>
      <c r="F547" s="181"/>
      <c r="J547" s="213"/>
    </row>
    <row r="548" spans="3:10" s="103" customFormat="1" x14ac:dyDescent="0.25">
      <c r="C548" s="415"/>
      <c r="E548" s="415"/>
      <c r="F548" s="181"/>
      <c r="J548" s="213"/>
    </row>
    <row r="549" spans="3:10" s="103" customFormat="1" x14ac:dyDescent="0.25">
      <c r="C549" s="415"/>
      <c r="E549" s="415"/>
      <c r="F549" s="181"/>
      <c r="J549" s="213"/>
    </row>
    <row r="550" spans="3:10" s="103" customFormat="1" x14ac:dyDescent="0.25">
      <c r="C550" s="415"/>
      <c r="E550" s="415"/>
      <c r="F550" s="181"/>
      <c r="J550" s="213"/>
    </row>
    <row r="551" spans="3:10" s="103" customFormat="1" x14ac:dyDescent="0.25">
      <c r="C551" s="415"/>
      <c r="E551" s="415"/>
      <c r="F551" s="181"/>
      <c r="J551" s="213"/>
    </row>
    <row r="552" spans="3:10" s="103" customFormat="1" x14ac:dyDescent="0.25">
      <c r="C552" s="415"/>
      <c r="E552" s="415"/>
      <c r="F552" s="181"/>
      <c r="J552" s="213"/>
    </row>
    <row r="553" spans="3:10" s="103" customFormat="1" x14ac:dyDescent="0.25">
      <c r="C553" s="415"/>
      <c r="E553" s="415"/>
      <c r="F553" s="181"/>
      <c r="J553" s="213"/>
    </row>
    <row r="554" spans="3:10" s="103" customFormat="1" x14ac:dyDescent="0.25">
      <c r="C554" s="415"/>
      <c r="E554" s="415"/>
      <c r="F554" s="181"/>
      <c r="J554" s="213"/>
    </row>
    <row r="555" spans="3:10" s="103" customFormat="1" x14ac:dyDescent="0.25">
      <c r="C555" s="415"/>
      <c r="E555" s="415"/>
      <c r="F555" s="181"/>
      <c r="J555" s="213"/>
    </row>
    <row r="556" spans="3:10" s="103" customFormat="1" x14ac:dyDescent="0.25">
      <c r="C556" s="415"/>
      <c r="E556" s="415"/>
      <c r="F556" s="181"/>
      <c r="J556" s="213"/>
    </row>
    <row r="557" spans="3:10" s="103" customFormat="1" x14ac:dyDescent="0.25">
      <c r="C557" s="415"/>
      <c r="E557" s="415"/>
      <c r="F557" s="181"/>
      <c r="J557" s="213"/>
    </row>
    <row r="558" spans="3:10" s="103" customFormat="1" x14ac:dyDescent="0.25">
      <c r="C558" s="415"/>
      <c r="E558" s="415"/>
      <c r="F558" s="181"/>
      <c r="J558" s="213"/>
    </row>
    <row r="559" spans="3:10" s="103" customFormat="1" x14ac:dyDescent="0.25">
      <c r="C559" s="415"/>
      <c r="E559" s="415"/>
      <c r="F559" s="181"/>
      <c r="J559" s="213"/>
    </row>
    <row r="560" spans="3:10" s="103" customFormat="1" x14ac:dyDescent="0.25">
      <c r="C560" s="415"/>
      <c r="E560" s="415"/>
      <c r="F560" s="181"/>
      <c r="J560" s="213"/>
    </row>
    <row r="561" spans="3:10" s="103" customFormat="1" x14ac:dyDescent="0.25">
      <c r="C561" s="415"/>
      <c r="E561" s="415"/>
      <c r="F561" s="181"/>
      <c r="J561" s="213"/>
    </row>
    <row r="562" spans="3:10" s="103" customFormat="1" x14ac:dyDescent="0.25">
      <c r="C562" s="415"/>
      <c r="E562" s="415"/>
      <c r="F562" s="181"/>
      <c r="J562" s="213"/>
    </row>
    <row r="563" spans="3:10" s="103" customFormat="1" x14ac:dyDescent="0.25">
      <c r="C563" s="415"/>
      <c r="E563" s="415"/>
      <c r="F563" s="181"/>
      <c r="J563" s="213"/>
    </row>
    <row r="564" spans="3:10" s="103" customFormat="1" x14ac:dyDescent="0.25">
      <c r="C564" s="415"/>
      <c r="E564" s="415"/>
      <c r="F564" s="181"/>
      <c r="J564" s="213"/>
    </row>
    <row r="565" spans="3:10" s="103" customFormat="1" x14ac:dyDescent="0.25">
      <c r="C565" s="415"/>
      <c r="E565" s="415"/>
      <c r="F565" s="181"/>
      <c r="J565" s="213"/>
    </row>
    <row r="566" spans="3:10" s="103" customFormat="1" x14ac:dyDescent="0.25">
      <c r="C566" s="415"/>
      <c r="E566" s="415"/>
      <c r="F566" s="181"/>
      <c r="J566" s="213"/>
    </row>
    <row r="567" spans="3:10" s="103" customFormat="1" x14ac:dyDescent="0.25">
      <c r="C567" s="415"/>
      <c r="E567" s="415"/>
      <c r="F567" s="181"/>
      <c r="J567" s="213"/>
    </row>
    <row r="568" spans="3:10" s="103" customFormat="1" x14ac:dyDescent="0.25">
      <c r="C568" s="415"/>
      <c r="E568" s="415"/>
      <c r="F568" s="181"/>
      <c r="J568" s="213"/>
    </row>
    <row r="569" spans="3:10" s="103" customFormat="1" x14ac:dyDescent="0.25">
      <c r="C569" s="415"/>
      <c r="E569" s="415"/>
      <c r="F569" s="181"/>
      <c r="J569" s="213"/>
    </row>
    <row r="570" spans="3:10" s="103" customFormat="1" x14ac:dyDescent="0.25">
      <c r="C570" s="415"/>
      <c r="E570" s="415"/>
      <c r="F570" s="181"/>
      <c r="J570" s="213"/>
    </row>
    <row r="571" spans="3:10" s="103" customFormat="1" x14ac:dyDescent="0.25">
      <c r="C571" s="415"/>
      <c r="E571" s="415"/>
      <c r="F571" s="181"/>
      <c r="J571" s="213"/>
    </row>
    <row r="572" spans="3:10" s="103" customFormat="1" x14ac:dyDescent="0.25">
      <c r="C572" s="415"/>
      <c r="E572" s="415"/>
      <c r="F572" s="181"/>
      <c r="J572" s="213"/>
    </row>
    <row r="573" spans="3:10" s="103" customFormat="1" x14ac:dyDescent="0.25">
      <c r="C573" s="415"/>
      <c r="E573" s="415"/>
      <c r="F573" s="181"/>
      <c r="J573" s="213"/>
    </row>
    <row r="574" spans="3:10" s="103" customFormat="1" x14ac:dyDescent="0.25">
      <c r="C574" s="415"/>
      <c r="E574" s="415"/>
      <c r="F574" s="181"/>
      <c r="J574" s="213"/>
    </row>
    <row r="575" spans="3:10" s="103" customFormat="1" x14ac:dyDescent="0.25">
      <c r="C575" s="415"/>
      <c r="E575" s="415"/>
      <c r="F575" s="181"/>
      <c r="J575" s="213"/>
    </row>
    <row r="576" spans="3:10" s="103" customFormat="1" x14ac:dyDescent="0.25">
      <c r="C576" s="415"/>
      <c r="E576" s="415"/>
      <c r="F576" s="181"/>
      <c r="J576" s="213"/>
    </row>
    <row r="577" spans="3:10" s="103" customFormat="1" x14ac:dyDescent="0.25">
      <c r="C577" s="415"/>
      <c r="E577" s="415"/>
      <c r="F577" s="181"/>
      <c r="J577" s="213"/>
    </row>
    <row r="578" spans="3:10" s="103" customFormat="1" x14ac:dyDescent="0.25">
      <c r="C578" s="415"/>
      <c r="E578" s="415"/>
      <c r="F578" s="181"/>
      <c r="J578" s="213"/>
    </row>
    <row r="579" spans="3:10" s="103" customFormat="1" x14ac:dyDescent="0.25">
      <c r="C579" s="415"/>
      <c r="E579" s="415"/>
      <c r="F579" s="181"/>
      <c r="J579" s="213"/>
    </row>
    <row r="580" spans="3:10" s="103" customFormat="1" x14ac:dyDescent="0.25">
      <c r="C580" s="415"/>
      <c r="E580" s="415"/>
      <c r="F580" s="181"/>
      <c r="J580" s="213"/>
    </row>
    <row r="581" spans="3:10" s="103" customFormat="1" x14ac:dyDescent="0.25">
      <c r="C581" s="415"/>
      <c r="E581" s="415"/>
      <c r="F581" s="181"/>
      <c r="J581" s="213"/>
    </row>
    <row r="582" spans="3:10" s="103" customFormat="1" x14ac:dyDescent="0.25">
      <c r="C582" s="415"/>
      <c r="E582" s="415"/>
      <c r="F582" s="181"/>
      <c r="J582" s="213"/>
    </row>
    <row r="583" spans="3:10" s="103" customFormat="1" x14ac:dyDescent="0.25">
      <c r="C583" s="415"/>
      <c r="E583" s="415"/>
      <c r="F583" s="181"/>
      <c r="J583" s="213"/>
    </row>
    <row r="584" spans="3:10" s="103" customFormat="1" x14ac:dyDescent="0.25">
      <c r="C584" s="415"/>
      <c r="E584" s="415"/>
      <c r="F584" s="181"/>
      <c r="J584" s="213"/>
    </row>
    <row r="585" spans="3:10" s="103" customFormat="1" x14ac:dyDescent="0.25">
      <c r="C585" s="415"/>
      <c r="E585" s="415"/>
      <c r="F585" s="181"/>
      <c r="J585" s="213"/>
    </row>
    <row r="586" spans="3:10" s="103" customFormat="1" x14ac:dyDescent="0.25">
      <c r="C586" s="415"/>
      <c r="E586" s="415"/>
      <c r="F586" s="181"/>
      <c r="J586" s="213"/>
    </row>
    <row r="587" spans="3:10" s="103" customFormat="1" x14ac:dyDescent="0.25">
      <c r="C587" s="415"/>
      <c r="E587" s="415"/>
      <c r="F587" s="181"/>
      <c r="J587" s="213"/>
    </row>
    <row r="588" spans="3:10" s="103" customFormat="1" x14ac:dyDescent="0.25">
      <c r="C588" s="415"/>
      <c r="E588" s="415"/>
      <c r="F588" s="181"/>
      <c r="J588" s="213"/>
    </row>
    <row r="589" spans="3:10" s="103" customFormat="1" x14ac:dyDescent="0.25">
      <c r="C589" s="415"/>
      <c r="E589" s="415"/>
      <c r="F589" s="181"/>
      <c r="J589" s="213"/>
    </row>
    <row r="590" spans="3:10" s="103" customFormat="1" x14ac:dyDescent="0.25">
      <c r="C590" s="415"/>
      <c r="E590" s="415"/>
      <c r="F590" s="181"/>
      <c r="J590" s="213"/>
    </row>
    <row r="591" spans="3:10" s="103" customFormat="1" x14ac:dyDescent="0.25">
      <c r="C591" s="415"/>
      <c r="E591" s="415"/>
      <c r="F591" s="181"/>
      <c r="J591" s="213"/>
    </row>
    <row r="592" spans="3:10" s="103" customFormat="1" x14ac:dyDescent="0.25">
      <c r="C592" s="415"/>
      <c r="E592" s="415"/>
      <c r="F592" s="181"/>
      <c r="J592" s="213"/>
    </row>
    <row r="593" spans="3:10" s="103" customFormat="1" x14ac:dyDescent="0.25">
      <c r="C593" s="415"/>
      <c r="E593" s="415"/>
      <c r="F593" s="181"/>
      <c r="J593" s="213"/>
    </row>
    <row r="594" spans="3:10" s="103" customFormat="1" x14ac:dyDescent="0.25">
      <c r="C594" s="415"/>
      <c r="E594" s="415"/>
      <c r="F594" s="181"/>
      <c r="J594" s="213"/>
    </row>
    <row r="595" spans="3:10" s="103" customFormat="1" x14ac:dyDescent="0.25">
      <c r="C595" s="415"/>
      <c r="E595" s="415"/>
      <c r="F595" s="181"/>
      <c r="J595" s="213"/>
    </row>
    <row r="596" spans="3:10" s="103" customFormat="1" x14ac:dyDescent="0.25">
      <c r="C596" s="415"/>
      <c r="E596" s="415"/>
      <c r="F596" s="181"/>
      <c r="J596" s="213"/>
    </row>
    <row r="597" spans="3:10" s="103" customFormat="1" x14ac:dyDescent="0.25">
      <c r="C597" s="415"/>
      <c r="E597" s="415"/>
      <c r="F597" s="181"/>
      <c r="J597" s="213"/>
    </row>
    <row r="598" spans="3:10" s="103" customFormat="1" x14ac:dyDescent="0.25">
      <c r="C598" s="415"/>
      <c r="E598" s="415"/>
      <c r="F598" s="181"/>
      <c r="J598" s="213"/>
    </row>
    <row r="599" spans="3:10" s="103" customFormat="1" x14ac:dyDescent="0.25">
      <c r="C599" s="415"/>
      <c r="E599" s="415"/>
      <c r="F599" s="181"/>
      <c r="J599" s="213"/>
    </row>
    <row r="600" spans="3:10" s="103" customFormat="1" x14ac:dyDescent="0.25">
      <c r="C600" s="415"/>
      <c r="E600" s="415"/>
      <c r="F600" s="181"/>
      <c r="J600" s="213"/>
    </row>
    <row r="601" spans="3:10" s="103" customFormat="1" x14ac:dyDescent="0.25">
      <c r="C601" s="415"/>
      <c r="E601" s="415"/>
      <c r="F601" s="181"/>
      <c r="J601" s="213"/>
    </row>
    <row r="602" spans="3:10" s="103" customFormat="1" x14ac:dyDescent="0.25">
      <c r="C602" s="415"/>
      <c r="E602" s="415"/>
      <c r="F602" s="181"/>
      <c r="J602" s="213"/>
    </row>
    <row r="603" spans="3:10" s="103" customFormat="1" x14ac:dyDescent="0.25">
      <c r="C603" s="415"/>
      <c r="E603" s="415"/>
      <c r="F603" s="181"/>
      <c r="J603" s="213"/>
    </row>
    <row r="604" spans="3:10" s="103" customFormat="1" x14ac:dyDescent="0.25">
      <c r="C604" s="415"/>
      <c r="E604" s="415"/>
      <c r="F604" s="181"/>
      <c r="J604" s="213"/>
    </row>
    <row r="605" spans="3:10" s="103" customFormat="1" x14ac:dyDescent="0.25">
      <c r="C605" s="415"/>
      <c r="E605" s="415"/>
      <c r="F605" s="181"/>
      <c r="J605" s="213"/>
    </row>
    <row r="606" spans="3:10" s="103" customFormat="1" x14ac:dyDescent="0.25">
      <c r="C606" s="415"/>
      <c r="E606" s="415"/>
      <c r="F606" s="181"/>
      <c r="J606" s="213"/>
    </row>
    <row r="607" spans="3:10" s="103" customFormat="1" x14ac:dyDescent="0.25">
      <c r="C607" s="415"/>
      <c r="E607" s="415"/>
      <c r="F607" s="181"/>
      <c r="J607" s="213"/>
    </row>
    <row r="608" spans="3:10" s="103" customFormat="1" x14ac:dyDescent="0.25">
      <c r="C608" s="415"/>
      <c r="E608" s="415"/>
      <c r="F608" s="181"/>
      <c r="J608" s="213"/>
    </row>
    <row r="609" spans="3:10" s="103" customFormat="1" x14ac:dyDescent="0.25">
      <c r="C609" s="415"/>
      <c r="E609" s="415"/>
      <c r="F609" s="181"/>
      <c r="J609" s="213"/>
    </row>
    <row r="610" spans="3:10" s="103" customFormat="1" x14ac:dyDescent="0.25">
      <c r="C610" s="415"/>
      <c r="E610" s="415"/>
      <c r="F610" s="181"/>
      <c r="J610" s="213"/>
    </row>
    <row r="611" spans="3:10" s="103" customFormat="1" x14ac:dyDescent="0.25">
      <c r="C611" s="415"/>
      <c r="E611" s="415"/>
      <c r="F611" s="181"/>
      <c r="J611" s="213"/>
    </row>
    <row r="612" spans="3:10" s="103" customFormat="1" x14ac:dyDescent="0.25">
      <c r="C612" s="415"/>
      <c r="E612" s="415"/>
      <c r="F612" s="181"/>
      <c r="J612" s="213"/>
    </row>
    <row r="613" spans="3:10" s="103" customFormat="1" x14ac:dyDescent="0.25">
      <c r="C613" s="415"/>
      <c r="E613" s="415"/>
      <c r="F613" s="181"/>
      <c r="J613" s="213"/>
    </row>
    <row r="614" spans="3:10" s="103" customFormat="1" x14ac:dyDescent="0.25">
      <c r="C614" s="415"/>
      <c r="E614" s="415"/>
      <c r="F614" s="181"/>
      <c r="J614" s="213"/>
    </row>
    <row r="615" spans="3:10" s="103" customFormat="1" x14ac:dyDescent="0.25">
      <c r="C615" s="415"/>
      <c r="E615" s="415"/>
      <c r="F615" s="181"/>
      <c r="J615" s="213"/>
    </row>
    <row r="616" spans="3:10" s="103" customFormat="1" x14ac:dyDescent="0.25">
      <c r="C616" s="415"/>
      <c r="E616" s="415"/>
      <c r="F616" s="181"/>
      <c r="J616" s="213"/>
    </row>
    <row r="617" spans="3:10" s="103" customFormat="1" x14ac:dyDescent="0.25">
      <c r="C617" s="415"/>
      <c r="E617" s="415"/>
      <c r="F617" s="181"/>
      <c r="J617" s="213"/>
    </row>
    <row r="618" spans="3:10" s="103" customFormat="1" x14ac:dyDescent="0.25">
      <c r="C618" s="415"/>
      <c r="E618" s="415"/>
      <c r="F618" s="181"/>
      <c r="J618" s="213"/>
    </row>
    <row r="619" spans="3:10" s="103" customFormat="1" x14ac:dyDescent="0.25">
      <c r="C619" s="415"/>
      <c r="E619" s="415"/>
      <c r="F619" s="181"/>
      <c r="J619" s="213"/>
    </row>
    <row r="620" spans="3:10" s="103" customFormat="1" x14ac:dyDescent="0.25">
      <c r="C620" s="415"/>
      <c r="E620" s="415"/>
      <c r="F620" s="181"/>
      <c r="J620" s="213"/>
    </row>
    <row r="621" spans="3:10" s="103" customFormat="1" x14ac:dyDescent="0.25">
      <c r="C621" s="415"/>
      <c r="E621" s="415"/>
      <c r="F621" s="181"/>
      <c r="J621" s="213"/>
    </row>
    <row r="622" spans="3:10" s="103" customFormat="1" x14ac:dyDescent="0.25">
      <c r="C622" s="415"/>
      <c r="E622" s="415"/>
      <c r="F622" s="181"/>
      <c r="J622" s="213"/>
    </row>
    <row r="623" spans="3:10" s="103" customFormat="1" x14ac:dyDescent="0.25">
      <c r="C623" s="415"/>
      <c r="E623" s="415"/>
      <c r="F623" s="181"/>
      <c r="J623" s="213"/>
    </row>
    <row r="624" spans="3:10" s="103" customFormat="1" x14ac:dyDescent="0.25">
      <c r="C624" s="415"/>
      <c r="E624" s="415"/>
      <c r="F624" s="181"/>
      <c r="J624" s="213"/>
    </row>
    <row r="625" spans="3:10" s="103" customFormat="1" x14ac:dyDescent="0.25">
      <c r="C625" s="415"/>
      <c r="E625" s="415"/>
      <c r="F625" s="181"/>
      <c r="J625" s="213"/>
    </row>
    <row r="626" spans="3:10" s="103" customFormat="1" x14ac:dyDescent="0.25">
      <c r="C626" s="415"/>
      <c r="E626" s="415"/>
      <c r="F626" s="181"/>
      <c r="J626" s="213"/>
    </row>
    <row r="627" spans="3:10" s="103" customFormat="1" x14ac:dyDescent="0.25">
      <c r="C627" s="415"/>
      <c r="E627" s="415"/>
      <c r="F627" s="181"/>
      <c r="J627" s="213"/>
    </row>
    <row r="628" spans="3:10" s="103" customFormat="1" x14ac:dyDescent="0.25">
      <c r="C628" s="415"/>
      <c r="E628" s="415"/>
      <c r="F628" s="181"/>
      <c r="J628" s="213"/>
    </row>
    <row r="629" spans="3:10" s="103" customFormat="1" x14ac:dyDescent="0.25">
      <c r="C629" s="415"/>
      <c r="E629" s="415"/>
      <c r="F629" s="181"/>
      <c r="J629" s="213"/>
    </row>
    <row r="630" spans="3:10" s="103" customFormat="1" x14ac:dyDescent="0.25">
      <c r="C630" s="415"/>
      <c r="E630" s="415"/>
      <c r="F630" s="181"/>
      <c r="J630" s="213"/>
    </row>
    <row r="631" spans="3:10" s="103" customFormat="1" x14ac:dyDescent="0.25">
      <c r="C631" s="415"/>
      <c r="E631" s="415"/>
      <c r="F631" s="181"/>
      <c r="J631" s="213"/>
    </row>
    <row r="632" spans="3:10" s="103" customFormat="1" x14ac:dyDescent="0.25">
      <c r="C632" s="415"/>
      <c r="E632" s="415"/>
      <c r="F632" s="181"/>
      <c r="J632" s="213"/>
    </row>
    <row r="633" spans="3:10" s="103" customFormat="1" x14ac:dyDescent="0.25">
      <c r="C633" s="415"/>
      <c r="E633" s="415"/>
      <c r="F633" s="181"/>
      <c r="J633" s="213"/>
    </row>
    <row r="634" spans="3:10" s="103" customFormat="1" x14ac:dyDescent="0.25">
      <c r="C634" s="415"/>
      <c r="E634" s="415"/>
      <c r="F634" s="181"/>
      <c r="J634" s="213"/>
    </row>
    <row r="635" spans="3:10" s="103" customFormat="1" x14ac:dyDescent="0.25">
      <c r="C635" s="415"/>
      <c r="E635" s="415"/>
      <c r="F635" s="181"/>
      <c r="J635" s="213"/>
    </row>
    <row r="636" spans="3:10" s="103" customFormat="1" x14ac:dyDescent="0.25">
      <c r="C636" s="415"/>
      <c r="E636" s="415"/>
      <c r="F636" s="181"/>
      <c r="J636" s="213"/>
    </row>
    <row r="637" spans="3:10" s="103" customFormat="1" x14ac:dyDescent="0.25">
      <c r="C637" s="415"/>
      <c r="E637" s="415"/>
      <c r="F637" s="181"/>
      <c r="J637" s="213"/>
    </row>
    <row r="638" spans="3:10" s="103" customFormat="1" x14ac:dyDescent="0.25">
      <c r="C638" s="415"/>
      <c r="E638" s="415"/>
      <c r="F638" s="181"/>
      <c r="J638" s="213"/>
    </row>
    <row r="639" spans="3:10" s="103" customFormat="1" x14ac:dyDescent="0.25">
      <c r="C639" s="415"/>
      <c r="E639" s="415"/>
      <c r="F639" s="181"/>
      <c r="J639" s="213"/>
    </row>
    <row r="640" spans="3:10" s="103" customFormat="1" x14ac:dyDescent="0.25">
      <c r="C640" s="415"/>
      <c r="E640" s="415"/>
      <c r="F640" s="181"/>
      <c r="J640" s="213"/>
    </row>
    <row r="641" spans="3:10" s="103" customFormat="1" x14ac:dyDescent="0.25">
      <c r="C641" s="415"/>
      <c r="E641" s="415"/>
      <c r="F641" s="181"/>
      <c r="J641" s="213"/>
    </row>
    <row r="642" spans="3:10" s="103" customFormat="1" x14ac:dyDescent="0.25">
      <c r="C642" s="415"/>
      <c r="E642" s="415"/>
      <c r="F642" s="181"/>
      <c r="J642" s="213"/>
    </row>
    <row r="643" spans="3:10" s="103" customFormat="1" x14ac:dyDescent="0.25">
      <c r="C643" s="415"/>
      <c r="E643" s="415"/>
      <c r="F643" s="181"/>
      <c r="J643" s="213"/>
    </row>
    <row r="644" spans="3:10" s="103" customFormat="1" x14ac:dyDescent="0.25">
      <c r="C644" s="415"/>
      <c r="E644" s="415"/>
      <c r="F644" s="181"/>
      <c r="J644" s="213"/>
    </row>
    <row r="645" spans="3:10" s="103" customFormat="1" x14ac:dyDescent="0.25">
      <c r="C645" s="415"/>
      <c r="E645" s="415"/>
      <c r="F645" s="181"/>
      <c r="J645" s="213"/>
    </row>
    <row r="646" spans="3:10" s="103" customFormat="1" x14ac:dyDescent="0.25">
      <c r="C646" s="415"/>
      <c r="E646" s="415"/>
      <c r="F646" s="181"/>
      <c r="J646" s="213"/>
    </row>
    <row r="647" spans="3:10" s="103" customFormat="1" x14ac:dyDescent="0.25">
      <c r="C647" s="415"/>
      <c r="E647" s="415"/>
      <c r="F647" s="181"/>
      <c r="J647" s="213"/>
    </row>
    <row r="648" spans="3:10" s="103" customFormat="1" x14ac:dyDescent="0.25">
      <c r="C648" s="415"/>
      <c r="E648" s="415"/>
      <c r="F648" s="181"/>
      <c r="J648" s="213"/>
    </row>
    <row r="649" spans="3:10" s="103" customFormat="1" x14ac:dyDescent="0.25">
      <c r="C649" s="415"/>
      <c r="E649" s="415"/>
      <c r="F649" s="181"/>
      <c r="J649" s="213"/>
    </row>
    <row r="650" spans="3:10" s="103" customFormat="1" x14ac:dyDescent="0.25">
      <c r="C650" s="415"/>
      <c r="E650" s="415"/>
      <c r="F650" s="181"/>
      <c r="J650" s="213"/>
    </row>
    <row r="651" spans="3:10" s="103" customFormat="1" x14ac:dyDescent="0.25">
      <c r="C651" s="415"/>
      <c r="E651" s="415"/>
      <c r="F651" s="181"/>
      <c r="J651" s="213"/>
    </row>
    <row r="652" spans="3:10" s="103" customFormat="1" x14ac:dyDescent="0.25">
      <c r="C652" s="415"/>
      <c r="E652" s="415"/>
      <c r="F652" s="181"/>
      <c r="J652" s="213"/>
    </row>
    <row r="653" spans="3:10" s="103" customFormat="1" x14ac:dyDescent="0.25">
      <c r="C653" s="415"/>
      <c r="E653" s="415"/>
      <c r="F653" s="181"/>
      <c r="J653" s="213"/>
    </row>
    <row r="654" spans="3:10" s="103" customFormat="1" x14ac:dyDescent="0.25">
      <c r="C654" s="415"/>
      <c r="E654" s="415"/>
      <c r="F654" s="181"/>
      <c r="J654" s="213"/>
    </row>
    <row r="655" spans="3:10" s="103" customFormat="1" x14ac:dyDescent="0.25">
      <c r="C655" s="415"/>
      <c r="E655" s="415"/>
      <c r="F655" s="181"/>
      <c r="J655" s="213"/>
    </row>
    <row r="656" spans="3:10" s="103" customFormat="1" x14ac:dyDescent="0.25">
      <c r="C656" s="415"/>
      <c r="E656" s="415"/>
      <c r="F656" s="181"/>
      <c r="J656" s="213"/>
    </row>
    <row r="657" spans="3:10" s="103" customFormat="1" x14ac:dyDescent="0.25">
      <c r="C657" s="415"/>
      <c r="E657" s="415"/>
      <c r="F657" s="181"/>
      <c r="J657" s="213"/>
    </row>
    <row r="658" spans="3:10" s="103" customFormat="1" x14ac:dyDescent="0.25">
      <c r="C658" s="415"/>
      <c r="E658" s="415"/>
      <c r="F658" s="181"/>
      <c r="J658" s="213"/>
    </row>
    <row r="659" spans="3:10" s="103" customFormat="1" x14ac:dyDescent="0.25">
      <c r="C659" s="415"/>
      <c r="E659" s="415"/>
      <c r="F659" s="181"/>
      <c r="J659" s="213"/>
    </row>
    <row r="660" spans="3:10" s="103" customFormat="1" x14ac:dyDescent="0.25">
      <c r="C660" s="415"/>
      <c r="E660" s="415"/>
      <c r="F660" s="181"/>
      <c r="J660" s="213"/>
    </row>
    <row r="661" spans="3:10" s="103" customFormat="1" x14ac:dyDescent="0.25">
      <c r="C661" s="415"/>
      <c r="E661" s="415"/>
      <c r="F661" s="181"/>
      <c r="J661" s="213"/>
    </row>
    <row r="662" spans="3:10" s="103" customFormat="1" x14ac:dyDescent="0.25">
      <c r="C662" s="415"/>
      <c r="E662" s="415"/>
      <c r="F662" s="181"/>
      <c r="J662" s="213"/>
    </row>
  </sheetData>
  <mergeCells count="57">
    <mergeCell ref="D285:I285"/>
    <mergeCell ref="A265:I265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A71:I71"/>
    <mergeCell ref="A170:I170"/>
    <mergeCell ref="B267:B305"/>
    <mergeCell ref="A234:A264"/>
    <mergeCell ref="A267:A305"/>
    <mergeCell ref="B139:B169"/>
    <mergeCell ref="A139:A169"/>
    <mergeCell ref="A172:A201"/>
    <mergeCell ref="A204:A231"/>
    <mergeCell ref="B172:B201"/>
    <mergeCell ref="B204:B231"/>
    <mergeCell ref="A232:I232"/>
    <mergeCell ref="A202:I202"/>
    <mergeCell ref="F152:I152"/>
    <mergeCell ref="B234:B264"/>
    <mergeCell ref="F263:I263"/>
    <mergeCell ref="F284:I284"/>
    <mergeCell ref="F304:I304"/>
    <mergeCell ref="D248:I248"/>
    <mergeCell ref="F247:I247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F119:I119"/>
    <mergeCell ref="F168:I168"/>
    <mergeCell ref="F185:I185"/>
    <mergeCell ref="F200:I200"/>
    <mergeCell ref="F215:I215"/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</vt:lpstr>
      <vt:lpstr>Мощность!Область_печати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Евгений Сергеевич Ефремов</cp:lastModifiedBy>
  <cp:lastPrinted>2015-12-17T01:00:26Z</cp:lastPrinted>
  <dcterms:created xsi:type="dcterms:W3CDTF">1996-10-08T23:32:33Z</dcterms:created>
  <dcterms:modified xsi:type="dcterms:W3CDTF">2017-01-23T01:10:32Z</dcterms:modified>
</cp:coreProperties>
</file>